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健康照护（国赛精选）" sheetId="1" r:id="rId1"/>
    <sheet name="老年护理与保健（国赛）" sheetId="2" r:id="rId2"/>
    <sheet name="世赛选拔-健康和社会照护" sheetId="3" r:id="rId3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4" name="ID_26BC9BB77E9C4F96A0712427079A1051"/>
        <xdr:cNvPicPr/>
      </xdr:nvPicPr>
      <xdr:blipFill>
        <a:blip r:embed="rId1"/>
        <a:stretch>
          <a:fillRect/>
        </a:stretch>
      </xdr:blipFill>
      <xdr:spPr>
        <a:xfrm>
          <a:off x="7639050" y="1085850"/>
          <a:ext cx="552450" cy="678180"/>
        </a:xfrm>
        <a:prstGeom prst="rect">
          <a:avLst/>
        </a:prstGeom>
      </xdr:spPr>
    </xdr:pic>
  </etc:cellImage>
  <etc:cellImage>
    <xdr:pic>
      <xdr:nvPicPr>
        <xdr:cNvPr id="25" name="ID_4D42AD5CC73147708588AF02E3E0B447"/>
        <xdr:cNvPicPr/>
      </xdr:nvPicPr>
      <xdr:blipFill>
        <a:blip r:embed="rId2"/>
        <a:stretch>
          <a:fillRect/>
        </a:stretch>
      </xdr:blipFill>
      <xdr:spPr>
        <a:xfrm>
          <a:off x="7639050" y="1733550"/>
          <a:ext cx="827405" cy="852805"/>
        </a:xfrm>
        <a:prstGeom prst="rect">
          <a:avLst/>
        </a:prstGeom>
      </xdr:spPr>
    </xdr:pic>
  </etc:cellImage>
  <etc:cellImage>
    <xdr:pic>
      <xdr:nvPicPr>
        <xdr:cNvPr id="26" name="ID_AEAC04206CED448E997D8936C342CDB3"/>
        <xdr:cNvPicPr/>
      </xdr:nvPicPr>
      <xdr:blipFill>
        <a:blip r:embed="rId3"/>
        <a:stretch>
          <a:fillRect/>
        </a:stretch>
      </xdr:blipFill>
      <xdr:spPr>
        <a:xfrm>
          <a:off x="7639050" y="3028950"/>
          <a:ext cx="787400" cy="561340"/>
        </a:xfrm>
        <a:prstGeom prst="rect">
          <a:avLst/>
        </a:prstGeom>
      </xdr:spPr>
    </xdr:pic>
  </etc:cellImage>
  <etc:cellImage>
    <xdr:pic>
      <xdr:nvPicPr>
        <xdr:cNvPr id="27" name="ID_5B601665CA8C455A9067F3761666F2A7"/>
        <xdr:cNvPicPr/>
      </xdr:nvPicPr>
      <xdr:blipFill>
        <a:blip r:embed="rId4"/>
        <a:stretch>
          <a:fillRect/>
        </a:stretch>
      </xdr:blipFill>
      <xdr:spPr>
        <a:xfrm>
          <a:off x="7639050" y="11449050"/>
          <a:ext cx="821055" cy="1007745"/>
        </a:xfrm>
        <a:prstGeom prst="rect">
          <a:avLst/>
        </a:prstGeom>
      </xdr:spPr>
    </xdr:pic>
  </etc:cellImage>
  <etc:cellImage>
    <xdr:pic>
      <xdr:nvPicPr>
        <xdr:cNvPr id="28" name="ID_9D16D18B7E194C38853AE1AFDDD32D38"/>
        <xdr:cNvPicPr/>
      </xdr:nvPicPr>
      <xdr:blipFill>
        <a:blip r:embed="rId5"/>
        <a:stretch>
          <a:fillRect/>
        </a:stretch>
      </xdr:blipFill>
      <xdr:spPr>
        <a:xfrm>
          <a:off x="7639050" y="12325350"/>
          <a:ext cx="863600" cy="787400"/>
        </a:xfrm>
        <a:prstGeom prst="rect">
          <a:avLst/>
        </a:prstGeom>
      </xdr:spPr>
    </xdr:pic>
  </etc:cellImage>
  <etc:cellImage>
    <xdr:pic>
      <xdr:nvPicPr>
        <xdr:cNvPr id="29" name="ID_56A5349E18504108A2EB623191EA27C4"/>
        <xdr:cNvPicPr/>
      </xdr:nvPicPr>
      <xdr:blipFill>
        <a:blip r:embed="rId6"/>
        <a:stretch>
          <a:fillRect/>
        </a:stretch>
      </xdr:blipFill>
      <xdr:spPr>
        <a:xfrm>
          <a:off x="7639050" y="17506950"/>
          <a:ext cx="717550" cy="662940"/>
        </a:xfrm>
        <a:prstGeom prst="rect">
          <a:avLst/>
        </a:prstGeom>
      </xdr:spPr>
    </xdr:pic>
  </etc:cellImage>
  <etc:cellImage>
    <xdr:pic>
      <xdr:nvPicPr>
        <xdr:cNvPr id="30" name="ID_0EF4CA0F499D45349ED62AC6CC0369A8"/>
        <xdr:cNvPicPr/>
      </xdr:nvPicPr>
      <xdr:blipFill>
        <a:blip r:embed="rId7"/>
        <a:stretch>
          <a:fillRect/>
        </a:stretch>
      </xdr:blipFill>
      <xdr:spPr>
        <a:xfrm>
          <a:off x="7639050" y="21393150"/>
          <a:ext cx="912495" cy="1094740"/>
        </a:xfrm>
        <a:prstGeom prst="rect">
          <a:avLst/>
        </a:prstGeom>
      </xdr:spPr>
    </xdr:pic>
  </etc:cellImage>
  <etc:cellImage>
    <xdr:pic>
      <xdr:nvPicPr>
        <xdr:cNvPr id="31" name="ID_689E5114C7C241E88A57CAC565E2F54B"/>
        <xdr:cNvPicPr/>
      </xdr:nvPicPr>
      <xdr:blipFill>
        <a:blip r:embed="rId8"/>
        <a:stretch>
          <a:fillRect/>
        </a:stretch>
      </xdr:blipFill>
      <xdr:spPr>
        <a:xfrm>
          <a:off x="7639050" y="23590250"/>
          <a:ext cx="747395" cy="803275"/>
        </a:xfrm>
        <a:prstGeom prst="rect">
          <a:avLst/>
        </a:prstGeom>
      </xdr:spPr>
    </xdr:pic>
  </etc:cellImage>
  <etc:cellImage>
    <xdr:pic>
      <xdr:nvPicPr>
        <xdr:cNvPr id="32" name="ID_D7752BDF6B5B4DB385CC9DF59D08EFEC"/>
        <xdr:cNvPicPr/>
      </xdr:nvPicPr>
      <xdr:blipFill>
        <a:blip r:embed="rId9"/>
        <a:stretch>
          <a:fillRect/>
        </a:stretch>
      </xdr:blipFill>
      <xdr:spPr>
        <a:xfrm>
          <a:off x="7639050" y="24237950"/>
          <a:ext cx="951230" cy="876935"/>
        </a:xfrm>
        <a:prstGeom prst="rect">
          <a:avLst/>
        </a:prstGeom>
      </xdr:spPr>
    </xdr:pic>
  </etc:cellImage>
  <etc:cellImage>
    <xdr:pic>
      <xdr:nvPicPr>
        <xdr:cNvPr id="33" name="ID_C4F321BCFF154A378518A91B95147C89"/>
        <xdr:cNvPicPr/>
      </xdr:nvPicPr>
      <xdr:blipFill>
        <a:blip r:embed="rId10"/>
        <a:stretch>
          <a:fillRect/>
        </a:stretch>
      </xdr:blipFill>
      <xdr:spPr>
        <a:xfrm>
          <a:off x="7639050" y="25533350"/>
          <a:ext cx="984885" cy="913130"/>
        </a:xfrm>
        <a:prstGeom prst="rect">
          <a:avLst/>
        </a:prstGeom>
      </xdr:spPr>
    </xdr:pic>
  </etc:cellImage>
  <etc:cellImage>
    <xdr:pic>
      <xdr:nvPicPr>
        <xdr:cNvPr id="34" name="ID_F42536588FAB43A1B331AD1F53364172"/>
        <xdr:cNvPicPr/>
      </xdr:nvPicPr>
      <xdr:blipFill>
        <a:blip r:embed="rId11"/>
        <a:stretch>
          <a:fillRect/>
        </a:stretch>
      </xdr:blipFill>
      <xdr:spPr>
        <a:xfrm>
          <a:off x="7639050" y="26828750"/>
          <a:ext cx="709295" cy="860425"/>
        </a:xfrm>
        <a:prstGeom prst="rect">
          <a:avLst/>
        </a:prstGeom>
      </xdr:spPr>
    </xdr:pic>
  </etc:cellImage>
  <etc:cellImage>
    <xdr:pic>
      <xdr:nvPicPr>
        <xdr:cNvPr id="35" name="ID_1DAD000D15E544858EFD33ED6C8970AA"/>
        <xdr:cNvPicPr/>
      </xdr:nvPicPr>
      <xdr:blipFill>
        <a:blip r:embed="rId12"/>
        <a:stretch>
          <a:fillRect/>
        </a:stretch>
      </xdr:blipFill>
      <xdr:spPr>
        <a:xfrm>
          <a:off x="7639050" y="27476450"/>
          <a:ext cx="928370" cy="855345"/>
        </a:xfrm>
        <a:prstGeom prst="rect">
          <a:avLst/>
        </a:prstGeom>
      </xdr:spPr>
    </xdr:pic>
  </etc:cellImage>
  <etc:cellImage>
    <xdr:pic>
      <xdr:nvPicPr>
        <xdr:cNvPr id="36" name="ID_759846DEBD5A47389CD18015E667A21F"/>
        <xdr:cNvPicPr/>
      </xdr:nvPicPr>
      <xdr:blipFill>
        <a:blip r:embed="rId13"/>
        <a:stretch>
          <a:fillRect/>
        </a:stretch>
      </xdr:blipFill>
      <xdr:spPr>
        <a:xfrm>
          <a:off x="7639050" y="28124150"/>
          <a:ext cx="731520" cy="899160"/>
        </a:xfrm>
        <a:prstGeom prst="rect">
          <a:avLst/>
        </a:prstGeom>
      </xdr:spPr>
    </xdr:pic>
  </etc:cellImage>
  <etc:cellImage>
    <xdr:pic>
      <xdr:nvPicPr>
        <xdr:cNvPr id="37" name="ID_BBDD8C67444D4B269395A3E5C08B3164"/>
        <xdr:cNvPicPr/>
      </xdr:nvPicPr>
      <xdr:blipFill>
        <a:blip r:embed="rId14"/>
        <a:stretch>
          <a:fillRect/>
        </a:stretch>
      </xdr:blipFill>
      <xdr:spPr>
        <a:xfrm>
          <a:off x="7639050" y="29419550"/>
          <a:ext cx="927100" cy="855345"/>
        </a:xfrm>
        <a:prstGeom prst="rect">
          <a:avLst/>
        </a:prstGeom>
      </xdr:spPr>
    </xdr:pic>
  </etc:cellImage>
  <etc:cellImage>
    <xdr:pic>
      <xdr:nvPicPr>
        <xdr:cNvPr id="38" name="ID_ACA963B742E24D27AFDDED2CDCB8091F"/>
        <xdr:cNvPicPr/>
      </xdr:nvPicPr>
      <xdr:blipFill>
        <a:blip r:embed="rId15"/>
        <a:stretch>
          <a:fillRect/>
        </a:stretch>
      </xdr:blipFill>
      <xdr:spPr>
        <a:xfrm>
          <a:off x="7639050" y="30067250"/>
          <a:ext cx="811530" cy="747395"/>
        </a:xfrm>
        <a:prstGeom prst="rect">
          <a:avLst/>
        </a:prstGeom>
      </xdr:spPr>
    </xdr:pic>
  </etc:cellImage>
  <etc:cellImage>
    <xdr:pic>
      <xdr:nvPicPr>
        <xdr:cNvPr id="39" name="ID_DE13DCA3C2EC4E719EB3B1748A2EC161"/>
        <xdr:cNvPicPr/>
      </xdr:nvPicPr>
      <xdr:blipFill>
        <a:blip r:embed="rId16"/>
        <a:stretch>
          <a:fillRect/>
        </a:stretch>
      </xdr:blipFill>
      <xdr:spPr>
        <a:xfrm>
          <a:off x="7639050" y="30714950"/>
          <a:ext cx="821690" cy="1007110"/>
        </a:xfrm>
        <a:prstGeom prst="rect">
          <a:avLst/>
        </a:prstGeom>
      </xdr:spPr>
    </xdr:pic>
  </etc:cellImage>
  <etc:cellImage>
    <xdr:pic>
      <xdr:nvPicPr>
        <xdr:cNvPr id="40" name="ID_D248293B95334770B4B94128D8D8FC7D"/>
        <xdr:cNvPicPr/>
      </xdr:nvPicPr>
      <xdr:blipFill>
        <a:blip r:embed="rId17"/>
        <a:stretch>
          <a:fillRect/>
        </a:stretch>
      </xdr:blipFill>
      <xdr:spPr>
        <a:xfrm>
          <a:off x="7639050" y="32658050"/>
          <a:ext cx="836295" cy="761365"/>
        </a:xfrm>
        <a:prstGeom prst="rect">
          <a:avLst/>
        </a:prstGeom>
      </xdr:spPr>
    </xdr:pic>
  </etc:cellImage>
  <etc:cellImage>
    <xdr:pic>
      <xdr:nvPicPr>
        <xdr:cNvPr id="41" name="ID_E5CC65AC1BDD4BE9942D82044FBE80F9"/>
        <xdr:cNvPicPr/>
      </xdr:nvPicPr>
      <xdr:blipFill>
        <a:blip r:embed="rId18"/>
        <a:stretch>
          <a:fillRect/>
        </a:stretch>
      </xdr:blipFill>
      <xdr:spPr>
        <a:xfrm>
          <a:off x="7639050" y="33305750"/>
          <a:ext cx="958215" cy="883920"/>
        </a:xfrm>
        <a:prstGeom prst="rect">
          <a:avLst/>
        </a:prstGeom>
      </xdr:spPr>
    </xdr:pic>
  </etc:cellImage>
  <etc:cellImage>
    <xdr:pic>
      <xdr:nvPicPr>
        <xdr:cNvPr id="42" name="ID_172B4A58B47649FEBEFFEB6A49113896"/>
        <xdr:cNvPicPr/>
      </xdr:nvPicPr>
      <xdr:blipFill>
        <a:blip r:embed="rId19"/>
        <a:stretch>
          <a:fillRect/>
        </a:stretch>
      </xdr:blipFill>
      <xdr:spPr>
        <a:xfrm>
          <a:off x="7639050" y="33953450"/>
          <a:ext cx="863600" cy="807720"/>
        </a:xfrm>
        <a:prstGeom prst="rect">
          <a:avLst/>
        </a:prstGeom>
      </xdr:spPr>
    </xdr:pic>
  </etc:cellImage>
  <etc:cellImage>
    <xdr:pic>
      <xdr:nvPicPr>
        <xdr:cNvPr id="43" name="ID_77B00B15F03D48D1B44DA4AFB10280F9"/>
        <xdr:cNvPicPr/>
      </xdr:nvPicPr>
      <xdr:blipFill>
        <a:blip r:embed="rId20"/>
        <a:stretch>
          <a:fillRect/>
        </a:stretch>
      </xdr:blipFill>
      <xdr:spPr>
        <a:xfrm>
          <a:off x="7639050" y="34601150"/>
          <a:ext cx="861695" cy="785495"/>
        </a:xfrm>
        <a:prstGeom prst="rect">
          <a:avLst/>
        </a:prstGeom>
      </xdr:spPr>
    </xdr:pic>
  </etc:cellImage>
  <etc:cellImage>
    <xdr:pic>
      <xdr:nvPicPr>
        <xdr:cNvPr id="44" name="ID_F0FB3924609B4757820622ED119E49A4"/>
        <xdr:cNvPicPr/>
      </xdr:nvPicPr>
      <xdr:blipFill>
        <a:blip r:embed="rId21"/>
        <a:stretch>
          <a:fillRect/>
        </a:stretch>
      </xdr:blipFill>
      <xdr:spPr>
        <a:xfrm>
          <a:off x="7639050" y="35248850"/>
          <a:ext cx="875665" cy="558165"/>
        </a:xfrm>
        <a:prstGeom prst="rect">
          <a:avLst/>
        </a:prstGeom>
      </xdr:spPr>
    </xdr:pic>
  </etc:cellImage>
  <etc:cellImage>
    <xdr:pic>
      <xdr:nvPicPr>
        <xdr:cNvPr id="3" name="ID_C0E0E2C3A3684B44A452A1A84BB71BEC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5953125" y="438150"/>
          <a:ext cx="971550" cy="733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C166A690D99B4B13BE1381BC7B07157A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5953125" y="1022350"/>
          <a:ext cx="952500" cy="523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49853ECDAA6B42B4B398E12E174A8F12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5953125" y="3359150"/>
          <a:ext cx="1000125" cy="866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36212DBFF2BB46DBA98E8B8BCBB830D2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5953125" y="3943350"/>
          <a:ext cx="1009650" cy="904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FBBB284EB55D432C89B86637E51D9CF1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5953125" y="4718050"/>
          <a:ext cx="1000125" cy="790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4FE77EE773544717B7DEC95B9E254494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5953125" y="5302250"/>
          <a:ext cx="1009650" cy="819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CBBB6334F7164CD79024B6765C2909A7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5953125" y="5886450"/>
          <a:ext cx="981075" cy="828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884F99FE7B5C4E0BA44FD493E3B17D19"/>
        <xdr:cNvPicPr/>
      </xdr:nvPicPr>
      <xdr:blipFill>
        <a:blip r:embed="rId29"/>
        <a:stretch>
          <a:fillRect/>
        </a:stretch>
      </xdr:blipFill>
      <xdr:spPr>
        <a:xfrm>
          <a:off x="6019165" y="8252460"/>
          <a:ext cx="1294130" cy="972185"/>
        </a:xfrm>
        <a:prstGeom prst="rect">
          <a:avLst/>
        </a:prstGeom>
      </xdr:spPr>
    </xdr:pic>
  </etc:cellImage>
  <etc:cellImage>
    <xdr:pic>
      <xdr:nvPicPr>
        <xdr:cNvPr id="12" name="ID_C73CB9F904B14ACC960B31E547C23A90"/>
        <xdr:cNvPicPr/>
      </xdr:nvPicPr>
      <xdr:blipFill>
        <a:blip r:embed="rId30"/>
        <a:stretch>
          <a:fillRect/>
        </a:stretch>
      </xdr:blipFill>
      <xdr:spPr>
        <a:xfrm>
          <a:off x="5953125" y="9264650"/>
          <a:ext cx="1076960" cy="820420"/>
        </a:xfrm>
        <a:prstGeom prst="rect">
          <a:avLst/>
        </a:prstGeom>
      </xdr:spPr>
    </xdr:pic>
  </etc:cellImage>
  <etc:cellImage>
    <xdr:pic>
      <xdr:nvPicPr>
        <xdr:cNvPr id="13" name="ID_90606BAFD0BE415F9374EB394298AF2C"/>
        <xdr:cNvPicPr/>
      </xdr:nvPicPr>
      <xdr:blipFill>
        <a:blip r:embed="rId31"/>
        <a:stretch>
          <a:fillRect/>
        </a:stretch>
      </xdr:blipFill>
      <xdr:spPr>
        <a:xfrm>
          <a:off x="5953125" y="10001250"/>
          <a:ext cx="1095375" cy="878840"/>
        </a:xfrm>
        <a:prstGeom prst="rect">
          <a:avLst/>
        </a:prstGeom>
      </xdr:spPr>
    </xdr:pic>
  </etc:cellImage>
  <etc:cellImage>
    <xdr:pic>
      <xdr:nvPicPr>
        <xdr:cNvPr id="14" name="ID_9E1BDEF547A54225AD14518DC371B434"/>
        <xdr:cNvPicPr/>
      </xdr:nvPicPr>
      <xdr:blipFill>
        <a:blip r:embed="rId32"/>
        <a:stretch>
          <a:fillRect/>
        </a:stretch>
      </xdr:blipFill>
      <xdr:spPr>
        <a:xfrm>
          <a:off x="5953125" y="10877550"/>
          <a:ext cx="1099820" cy="712470"/>
        </a:xfrm>
        <a:prstGeom prst="rect">
          <a:avLst/>
        </a:prstGeom>
      </xdr:spPr>
    </xdr:pic>
  </etc:cellImage>
  <etc:cellImage>
    <xdr:pic>
      <xdr:nvPicPr>
        <xdr:cNvPr id="16" name="ID_C669D2018C714BE2A8690EA402F4D11F"/>
        <xdr:cNvPicPr/>
      </xdr:nvPicPr>
      <xdr:blipFill>
        <a:blip r:embed="rId33"/>
        <a:stretch>
          <a:fillRect/>
        </a:stretch>
      </xdr:blipFill>
      <xdr:spPr>
        <a:xfrm>
          <a:off x="5953125" y="12820650"/>
          <a:ext cx="1036320" cy="593090"/>
        </a:xfrm>
        <a:prstGeom prst="rect">
          <a:avLst/>
        </a:prstGeom>
      </xdr:spPr>
    </xdr:pic>
  </etc:cellImage>
  <etc:cellImage>
    <xdr:pic>
      <xdr:nvPicPr>
        <xdr:cNvPr id="17" name="ID_5E8F2743F5A6441BB474EE1A7DF1D3FA"/>
        <xdr:cNvPicPr/>
      </xdr:nvPicPr>
      <xdr:blipFill>
        <a:blip r:embed="rId34"/>
        <a:stretch>
          <a:fillRect/>
        </a:stretch>
      </xdr:blipFill>
      <xdr:spPr>
        <a:xfrm>
          <a:off x="5953125" y="13404850"/>
          <a:ext cx="1031875" cy="349885"/>
        </a:xfrm>
        <a:prstGeom prst="rect">
          <a:avLst/>
        </a:prstGeom>
      </xdr:spPr>
    </xdr:pic>
  </etc:cellImage>
  <etc:cellImage>
    <xdr:pic>
      <xdr:nvPicPr>
        <xdr:cNvPr id="18" name="ID_BDC6574591084342BB6E46DB5CC26B5A"/>
        <xdr:cNvPicPr/>
      </xdr:nvPicPr>
      <xdr:blipFill>
        <a:blip r:embed="rId35"/>
        <a:stretch>
          <a:fillRect/>
        </a:stretch>
      </xdr:blipFill>
      <xdr:spPr>
        <a:xfrm>
          <a:off x="6044565" y="14150975"/>
          <a:ext cx="1111250" cy="337820"/>
        </a:xfrm>
        <a:prstGeom prst="rect">
          <a:avLst/>
        </a:prstGeom>
      </xdr:spPr>
    </xdr:pic>
  </etc:cellImage>
  <etc:cellImage>
    <xdr:pic>
      <xdr:nvPicPr>
        <xdr:cNvPr id="19" name="ID_D51CF74C363D4923B909F47FE0714ABF"/>
        <xdr:cNvPicPr/>
      </xdr:nvPicPr>
      <xdr:blipFill>
        <a:blip r:embed="rId36"/>
        <a:stretch>
          <a:fillRect/>
        </a:stretch>
      </xdr:blipFill>
      <xdr:spPr>
        <a:xfrm>
          <a:off x="5977890" y="14610080"/>
          <a:ext cx="959485" cy="683260"/>
        </a:xfrm>
        <a:prstGeom prst="rect">
          <a:avLst/>
        </a:prstGeom>
      </xdr:spPr>
    </xdr:pic>
  </etc:cellImage>
  <etc:cellImage>
    <xdr:pic>
      <xdr:nvPicPr>
        <xdr:cNvPr id="5" name="ID_4C70B8B3238E408F829BD9E43F56CADB"/>
        <xdr:cNvPicPr/>
      </xdr:nvPicPr>
      <xdr:blipFill>
        <a:blip r:embed="rId37"/>
        <a:stretch>
          <a:fillRect/>
        </a:stretch>
      </xdr:blipFill>
      <xdr:spPr>
        <a:xfrm>
          <a:off x="5572125" y="438150"/>
          <a:ext cx="1153160" cy="813435"/>
        </a:xfrm>
        <a:prstGeom prst="rect">
          <a:avLst/>
        </a:prstGeom>
      </xdr:spPr>
    </xdr:pic>
  </etc:cellImage>
  <etc:cellImage>
    <xdr:pic>
      <xdr:nvPicPr>
        <xdr:cNvPr id="15" name="ID_1830F05F7CCB472E93617FC66310C7F5"/>
        <xdr:cNvPicPr/>
      </xdr:nvPicPr>
      <xdr:blipFill>
        <a:blip r:embed="rId38"/>
        <a:stretch>
          <a:fillRect/>
        </a:stretch>
      </xdr:blipFill>
      <xdr:spPr>
        <a:xfrm>
          <a:off x="5572125" y="1314450"/>
          <a:ext cx="1048385" cy="810895"/>
        </a:xfrm>
        <a:prstGeom prst="rect">
          <a:avLst/>
        </a:prstGeom>
      </xdr:spPr>
    </xdr:pic>
  </etc:cellImage>
  <etc:cellImage>
    <xdr:pic>
      <xdr:nvPicPr>
        <xdr:cNvPr id="21" name="ID_A93AD701E1FD44CEA2739D8EE7D808F9"/>
        <xdr:cNvPicPr/>
      </xdr:nvPicPr>
      <xdr:blipFill>
        <a:blip r:embed="rId39"/>
        <a:stretch>
          <a:fillRect/>
        </a:stretch>
      </xdr:blipFill>
      <xdr:spPr>
        <a:xfrm>
          <a:off x="5629275" y="3429000"/>
          <a:ext cx="1010285" cy="895985"/>
        </a:xfrm>
        <a:prstGeom prst="rect">
          <a:avLst/>
        </a:prstGeom>
      </xdr:spPr>
    </xdr:pic>
  </etc:cellImage>
  <etc:cellImage>
    <xdr:pic>
      <xdr:nvPicPr>
        <xdr:cNvPr id="22" name="ID_8BE63C1BED384AD0A1DFCD433A599691"/>
        <xdr:cNvPicPr/>
      </xdr:nvPicPr>
      <xdr:blipFill>
        <a:blip r:embed="rId40"/>
        <a:stretch>
          <a:fillRect/>
        </a:stretch>
      </xdr:blipFill>
      <xdr:spPr>
        <a:xfrm>
          <a:off x="5676900" y="4387850"/>
          <a:ext cx="1104900" cy="986790"/>
        </a:xfrm>
        <a:prstGeom prst="rect">
          <a:avLst/>
        </a:prstGeom>
      </xdr:spPr>
    </xdr:pic>
  </etc:cellImage>
  <etc:cellImage>
    <xdr:pic>
      <xdr:nvPicPr>
        <xdr:cNvPr id="23" name="ID_88EBB39F55D64254AAC79BA26006EB01"/>
        <xdr:cNvPicPr/>
      </xdr:nvPicPr>
      <xdr:blipFill>
        <a:blip r:embed="rId41"/>
        <a:stretch>
          <a:fillRect/>
        </a:stretch>
      </xdr:blipFill>
      <xdr:spPr>
        <a:xfrm>
          <a:off x="5743575" y="5426075"/>
          <a:ext cx="951865" cy="718820"/>
        </a:xfrm>
        <a:prstGeom prst="rect">
          <a:avLst/>
        </a:prstGeom>
      </xdr:spPr>
    </xdr:pic>
  </etc:cellImage>
  <etc:cellImage>
    <xdr:pic>
      <xdr:nvPicPr>
        <xdr:cNvPr id="45" name="ID_D8351CF8F4754F2EA870759A7E6D741B"/>
        <xdr:cNvPicPr/>
      </xdr:nvPicPr>
      <xdr:blipFill>
        <a:blip r:embed="rId42"/>
        <a:stretch>
          <a:fillRect/>
        </a:stretch>
      </xdr:blipFill>
      <xdr:spPr>
        <a:xfrm>
          <a:off x="5572125" y="6191250"/>
          <a:ext cx="1209675" cy="859155"/>
        </a:xfrm>
        <a:prstGeom prst="rect">
          <a:avLst/>
        </a:prstGeom>
      </xdr:spPr>
    </xdr:pic>
  </etc:cellImage>
  <etc:cellImage>
    <xdr:pic>
      <xdr:nvPicPr>
        <xdr:cNvPr id="46" name="ID_DA189F5E4CD742AD925BE7DEB914E04F"/>
        <xdr:cNvPicPr/>
      </xdr:nvPicPr>
      <xdr:blipFill>
        <a:blip r:embed="rId43"/>
        <a:stretch>
          <a:fillRect/>
        </a:stretch>
      </xdr:blipFill>
      <xdr:spPr>
        <a:xfrm>
          <a:off x="5572125" y="7004050"/>
          <a:ext cx="1209675" cy="721995"/>
        </a:xfrm>
        <a:prstGeom prst="rect">
          <a:avLst/>
        </a:prstGeom>
      </xdr:spPr>
    </xdr:pic>
  </etc:cellImage>
  <etc:cellImage>
    <xdr:pic>
      <xdr:nvPicPr>
        <xdr:cNvPr id="47" name="ID_606AB03CD3904BB8BE1E6B0F4B84D673"/>
        <xdr:cNvPicPr/>
      </xdr:nvPicPr>
      <xdr:blipFill>
        <a:blip r:embed="rId44"/>
        <a:stretch>
          <a:fillRect/>
        </a:stretch>
      </xdr:blipFill>
      <xdr:spPr>
        <a:xfrm>
          <a:off x="5572125" y="7816850"/>
          <a:ext cx="1209675" cy="950595"/>
        </a:xfrm>
        <a:prstGeom prst="rect">
          <a:avLst/>
        </a:prstGeom>
      </xdr:spPr>
    </xdr:pic>
  </etc:cellImage>
  <etc:cellImage>
    <xdr:pic>
      <xdr:nvPicPr>
        <xdr:cNvPr id="48" name="ID_C95B8EA5C6A64BA085668FE615FB21C1"/>
        <xdr:cNvPicPr/>
      </xdr:nvPicPr>
      <xdr:blipFill>
        <a:blip r:embed="rId45"/>
        <a:stretch>
          <a:fillRect/>
        </a:stretch>
      </xdr:blipFill>
      <xdr:spPr>
        <a:xfrm>
          <a:off x="5572125" y="8629650"/>
          <a:ext cx="1209675" cy="974725"/>
        </a:xfrm>
        <a:prstGeom prst="rect">
          <a:avLst/>
        </a:prstGeom>
      </xdr:spPr>
    </xdr:pic>
  </etc:cellImage>
  <etc:cellImage>
    <xdr:pic>
      <xdr:nvPicPr>
        <xdr:cNvPr id="49" name="ID_7949E970E8F4412DA67CDBABBD2741E4"/>
        <xdr:cNvPicPr/>
      </xdr:nvPicPr>
      <xdr:blipFill>
        <a:blip r:embed="rId46"/>
        <a:stretch>
          <a:fillRect/>
        </a:stretch>
      </xdr:blipFill>
      <xdr:spPr>
        <a:xfrm>
          <a:off x="5572125" y="9442450"/>
          <a:ext cx="1209675" cy="906145"/>
        </a:xfrm>
        <a:prstGeom prst="rect">
          <a:avLst/>
        </a:prstGeom>
      </xdr:spPr>
    </xdr:pic>
  </etc:cellImage>
  <etc:cellImage>
    <xdr:pic>
      <xdr:nvPicPr>
        <xdr:cNvPr id="50" name="ID_D1E01D65A5CA4B65ABD99E495DC21766"/>
        <xdr:cNvPicPr/>
      </xdr:nvPicPr>
      <xdr:blipFill>
        <a:blip r:embed="rId47"/>
        <a:stretch>
          <a:fillRect/>
        </a:stretch>
      </xdr:blipFill>
      <xdr:spPr>
        <a:xfrm>
          <a:off x="5572125" y="10255250"/>
          <a:ext cx="1209675" cy="847090"/>
        </a:xfrm>
        <a:prstGeom prst="rect">
          <a:avLst/>
        </a:prstGeom>
      </xdr:spPr>
    </xdr:pic>
  </etc:cellImage>
  <etc:cellImage>
    <xdr:pic>
      <xdr:nvPicPr>
        <xdr:cNvPr id="51" name="ID_7EF2D473D3A8483393F03FE90419DF2B"/>
        <xdr:cNvPicPr/>
      </xdr:nvPicPr>
      <xdr:blipFill>
        <a:blip r:embed="rId48"/>
        <a:stretch>
          <a:fillRect/>
        </a:stretch>
      </xdr:blipFill>
      <xdr:spPr>
        <a:xfrm>
          <a:off x="5572125" y="11068050"/>
          <a:ext cx="1209675" cy="847090"/>
        </a:xfrm>
        <a:prstGeom prst="rect">
          <a:avLst/>
        </a:prstGeom>
      </xdr:spPr>
    </xdr:pic>
  </etc:cellImage>
  <etc:cellImage>
    <xdr:pic>
      <xdr:nvPicPr>
        <xdr:cNvPr id="52" name="ID_2A6E8814B3F949DBBCA6D8EAF77EA1CE"/>
        <xdr:cNvPicPr/>
      </xdr:nvPicPr>
      <xdr:blipFill>
        <a:blip r:embed="rId49"/>
        <a:stretch>
          <a:fillRect/>
        </a:stretch>
      </xdr:blipFill>
      <xdr:spPr>
        <a:xfrm>
          <a:off x="5572125" y="11880850"/>
          <a:ext cx="1209675" cy="847090"/>
        </a:xfrm>
        <a:prstGeom prst="rect">
          <a:avLst/>
        </a:prstGeom>
      </xdr:spPr>
    </xdr:pic>
  </etc:cellImage>
  <etc:cellImage>
    <xdr:pic>
      <xdr:nvPicPr>
        <xdr:cNvPr id="53" name="ID_F82289377CBB461093BB7981F1E6CC20"/>
        <xdr:cNvPicPr/>
      </xdr:nvPicPr>
      <xdr:blipFill>
        <a:blip r:embed="rId50"/>
        <a:stretch>
          <a:fillRect/>
        </a:stretch>
      </xdr:blipFill>
      <xdr:spPr>
        <a:xfrm>
          <a:off x="5572125" y="12693650"/>
          <a:ext cx="686435" cy="605790"/>
        </a:xfrm>
        <a:prstGeom prst="rect">
          <a:avLst/>
        </a:prstGeom>
      </xdr:spPr>
    </xdr:pic>
  </etc:cellImage>
  <etc:cellImage>
    <xdr:pic>
      <xdr:nvPicPr>
        <xdr:cNvPr id="54" name="ID_F9B5270F298F427E9A4DA84E9CE98D8F"/>
        <xdr:cNvPicPr/>
      </xdr:nvPicPr>
      <xdr:blipFill>
        <a:blip r:embed="rId51"/>
        <a:stretch>
          <a:fillRect/>
        </a:stretch>
      </xdr:blipFill>
      <xdr:spPr>
        <a:xfrm>
          <a:off x="5572125" y="13506450"/>
          <a:ext cx="1209675" cy="847090"/>
        </a:xfrm>
        <a:prstGeom prst="rect">
          <a:avLst/>
        </a:prstGeom>
      </xdr:spPr>
    </xdr:pic>
  </etc:cellImage>
  <etc:cellImage>
    <xdr:pic>
      <xdr:nvPicPr>
        <xdr:cNvPr id="55" name="ID_61C1DA892B8F4AA7B6F7BF638B7845F3"/>
        <xdr:cNvPicPr/>
      </xdr:nvPicPr>
      <xdr:blipFill>
        <a:blip r:embed="rId52"/>
        <a:stretch>
          <a:fillRect/>
        </a:stretch>
      </xdr:blipFill>
      <xdr:spPr>
        <a:xfrm>
          <a:off x="5572125" y="14319250"/>
          <a:ext cx="1209675" cy="847090"/>
        </a:xfrm>
        <a:prstGeom prst="rect">
          <a:avLst/>
        </a:prstGeom>
      </xdr:spPr>
    </xdr:pic>
  </etc:cellImage>
  <etc:cellImage>
    <xdr:pic>
      <xdr:nvPicPr>
        <xdr:cNvPr id="56" name="ID_A7C7F99D34C14CECBE8540E391B18CDF"/>
        <xdr:cNvPicPr/>
      </xdr:nvPicPr>
      <xdr:blipFill>
        <a:blip r:embed="rId53"/>
        <a:stretch>
          <a:fillRect/>
        </a:stretch>
      </xdr:blipFill>
      <xdr:spPr>
        <a:xfrm>
          <a:off x="5572125" y="15132050"/>
          <a:ext cx="1209675" cy="847090"/>
        </a:xfrm>
        <a:prstGeom prst="rect">
          <a:avLst/>
        </a:prstGeom>
      </xdr:spPr>
    </xdr:pic>
  </etc:cellImage>
  <etc:cellImage>
    <xdr:pic>
      <xdr:nvPicPr>
        <xdr:cNvPr id="57" name="ID_A5C28979471D44A18AAFB2F5223144E0"/>
        <xdr:cNvPicPr/>
      </xdr:nvPicPr>
      <xdr:blipFill>
        <a:blip r:embed="rId54"/>
        <a:stretch>
          <a:fillRect/>
        </a:stretch>
      </xdr:blipFill>
      <xdr:spPr>
        <a:xfrm>
          <a:off x="5572125" y="15944850"/>
          <a:ext cx="990600" cy="841375"/>
        </a:xfrm>
        <a:prstGeom prst="rect">
          <a:avLst/>
        </a:prstGeom>
      </xdr:spPr>
    </xdr:pic>
  </etc:cellImage>
  <etc:cellImage>
    <xdr:pic>
      <xdr:nvPicPr>
        <xdr:cNvPr id="58" name="ID_9F9D88F1DE394B189081F2135E0A6039"/>
        <xdr:cNvPicPr/>
      </xdr:nvPicPr>
      <xdr:blipFill>
        <a:blip r:embed="rId55"/>
        <a:stretch>
          <a:fillRect/>
        </a:stretch>
      </xdr:blipFill>
      <xdr:spPr>
        <a:xfrm>
          <a:off x="5638165" y="16757650"/>
          <a:ext cx="1143635" cy="824865"/>
        </a:xfrm>
        <a:prstGeom prst="rect">
          <a:avLst/>
        </a:prstGeom>
      </xdr:spPr>
    </xdr:pic>
  </etc:cellImage>
  <etc:cellImage>
    <xdr:pic>
      <xdr:nvPicPr>
        <xdr:cNvPr id="59" name="ID_F67C4B3E9D0F415EB24E2CD64F0E86ED"/>
        <xdr:cNvPicPr/>
      </xdr:nvPicPr>
      <xdr:blipFill>
        <a:blip r:embed="rId56"/>
        <a:stretch>
          <a:fillRect/>
        </a:stretch>
      </xdr:blipFill>
      <xdr:spPr>
        <a:xfrm>
          <a:off x="5628640" y="17570450"/>
          <a:ext cx="1153160" cy="834390"/>
        </a:xfrm>
        <a:prstGeom prst="rect">
          <a:avLst/>
        </a:prstGeom>
      </xdr:spPr>
    </xdr:pic>
  </etc:cellImage>
  <etc:cellImage>
    <xdr:pic>
      <xdr:nvPicPr>
        <xdr:cNvPr id="60" name="ID_7EA54A595EFE4CE2B8B78B8A6B96F7B2"/>
        <xdr:cNvPicPr/>
      </xdr:nvPicPr>
      <xdr:blipFill>
        <a:blip r:embed="rId57"/>
        <a:stretch>
          <a:fillRect/>
        </a:stretch>
      </xdr:blipFill>
      <xdr:spPr>
        <a:xfrm>
          <a:off x="5572125" y="18383250"/>
          <a:ext cx="1209675" cy="847090"/>
        </a:xfrm>
        <a:prstGeom prst="rect">
          <a:avLst/>
        </a:prstGeom>
      </xdr:spPr>
    </xdr:pic>
  </etc:cellImage>
  <etc:cellImage>
    <xdr:pic>
      <xdr:nvPicPr>
        <xdr:cNvPr id="61" name="ID_1B157C4127284BFE8BDA40414301A1BB"/>
        <xdr:cNvPicPr/>
      </xdr:nvPicPr>
      <xdr:blipFill>
        <a:blip r:embed="rId58"/>
        <a:stretch>
          <a:fillRect/>
        </a:stretch>
      </xdr:blipFill>
      <xdr:spPr>
        <a:xfrm>
          <a:off x="5572125" y="19196050"/>
          <a:ext cx="1209675" cy="847090"/>
        </a:xfrm>
        <a:prstGeom prst="rect">
          <a:avLst/>
        </a:prstGeom>
      </xdr:spPr>
    </xdr:pic>
  </etc:cellImage>
  <etc:cellImage>
    <xdr:pic>
      <xdr:nvPicPr>
        <xdr:cNvPr id="62" name="ID_BD14C92B979E4381B059F0D651B088E9"/>
        <xdr:cNvPicPr/>
      </xdr:nvPicPr>
      <xdr:blipFill>
        <a:blip r:embed="rId59"/>
        <a:stretch>
          <a:fillRect/>
        </a:stretch>
      </xdr:blipFill>
      <xdr:spPr>
        <a:xfrm>
          <a:off x="5572125" y="20008850"/>
          <a:ext cx="1246505" cy="845820"/>
        </a:xfrm>
        <a:prstGeom prst="rect">
          <a:avLst/>
        </a:prstGeom>
      </xdr:spPr>
    </xdr:pic>
  </etc:cellImage>
  <etc:cellImage>
    <xdr:pic>
      <xdr:nvPicPr>
        <xdr:cNvPr id="63" name="ID_EB3EDB4E15134DDBB1081BA60056512E"/>
        <xdr:cNvPicPr/>
      </xdr:nvPicPr>
      <xdr:blipFill>
        <a:blip r:embed="rId60"/>
        <a:stretch>
          <a:fillRect/>
        </a:stretch>
      </xdr:blipFill>
      <xdr:spPr>
        <a:xfrm>
          <a:off x="5572125" y="20821650"/>
          <a:ext cx="1209675" cy="847090"/>
        </a:xfrm>
        <a:prstGeom prst="rect">
          <a:avLst/>
        </a:prstGeom>
      </xdr:spPr>
    </xdr:pic>
  </etc:cellImage>
  <etc:cellImage>
    <xdr:pic>
      <xdr:nvPicPr>
        <xdr:cNvPr id="64" name="ID_D8C2A95FBCBA41A79BE77A66D82394C6"/>
        <xdr:cNvPicPr/>
      </xdr:nvPicPr>
      <xdr:blipFill>
        <a:blip r:embed="rId61"/>
        <a:stretch>
          <a:fillRect/>
        </a:stretch>
      </xdr:blipFill>
      <xdr:spPr>
        <a:xfrm>
          <a:off x="5572125" y="21634450"/>
          <a:ext cx="1209675" cy="847090"/>
        </a:xfrm>
        <a:prstGeom prst="rect">
          <a:avLst/>
        </a:prstGeom>
      </xdr:spPr>
    </xdr:pic>
  </etc:cellImage>
  <etc:cellImage>
    <xdr:pic>
      <xdr:nvPicPr>
        <xdr:cNvPr id="65" name="ID_4DCFE31BBA8B46C2B19747BC5383371B"/>
        <xdr:cNvPicPr/>
      </xdr:nvPicPr>
      <xdr:blipFill>
        <a:blip r:embed="rId62"/>
        <a:stretch>
          <a:fillRect/>
        </a:stretch>
      </xdr:blipFill>
      <xdr:spPr>
        <a:xfrm>
          <a:off x="5572125" y="22447250"/>
          <a:ext cx="1209675" cy="847090"/>
        </a:xfrm>
        <a:prstGeom prst="rect">
          <a:avLst/>
        </a:prstGeom>
      </xdr:spPr>
    </xdr:pic>
  </etc:cellImage>
  <etc:cellImage>
    <xdr:pic>
      <xdr:nvPicPr>
        <xdr:cNvPr id="66" name="ID_DD224E8BA2D64BF1BD34F23C315EFEBC"/>
        <xdr:cNvPicPr/>
      </xdr:nvPicPr>
      <xdr:blipFill>
        <a:blip r:embed="rId63"/>
        <a:stretch>
          <a:fillRect/>
        </a:stretch>
      </xdr:blipFill>
      <xdr:spPr>
        <a:xfrm>
          <a:off x="5572125" y="23260050"/>
          <a:ext cx="1209675" cy="847090"/>
        </a:xfrm>
        <a:prstGeom prst="rect">
          <a:avLst/>
        </a:prstGeom>
      </xdr:spPr>
    </xdr:pic>
  </etc:cellImage>
  <etc:cellImage>
    <xdr:pic>
      <xdr:nvPicPr>
        <xdr:cNvPr id="67" name="ID_8F8B39EEB690422AAB2F202CC2FBE4F6"/>
        <xdr:cNvPicPr/>
      </xdr:nvPicPr>
      <xdr:blipFill>
        <a:blip r:embed="rId64"/>
        <a:stretch>
          <a:fillRect/>
        </a:stretch>
      </xdr:blipFill>
      <xdr:spPr>
        <a:xfrm>
          <a:off x="5572125" y="24072850"/>
          <a:ext cx="1179830" cy="924560"/>
        </a:xfrm>
        <a:prstGeom prst="rect">
          <a:avLst/>
        </a:prstGeom>
      </xdr:spPr>
    </xdr:pic>
  </etc:cellImage>
  <etc:cellImage>
    <xdr:pic>
      <xdr:nvPicPr>
        <xdr:cNvPr id="68" name="ID_730209F3058A494F83E6C17D068EC189"/>
        <xdr:cNvPicPr/>
      </xdr:nvPicPr>
      <xdr:blipFill>
        <a:blip r:embed="rId65"/>
        <a:stretch>
          <a:fillRect/>
        </a:stretch>
      </xdr:blipFill>
      <xdr:spPr>
        <a:xfrm>
          <a:off x="5666740" y="25126950"/>
          <a:ext cx="1115060" cy="900430"/>
        </a:xfrm>
        <a:prstGeom prst="rect">
          <a:avLst/>
        </a:prstGeom>
      </xdr:spPr>
    </xdr:pic>
  </etc:cellImage>
  <etc:cellImage>
    <xdr:pic>
      <xdr:nvPicPr>
        <xdr:cNvPr id="69" name="ID_77B9B991A41F497E8D48659DAD0FE202"/>
        <xdr:cNvPicPr/>
      </xdr:nvPicPr>
      <xdr:blipFill>
        <a:blip r:embed="rId66"/>
        <a:stretch>
          <a:fillRect/>
        </a:stretch>
      </xdr:blipFill>
      <xdr:spPr>
        <a:xfrm>
          <a:off x="5572125" y="25939750"/>
          <a:ext cx="1209675" cy="847090"/>
        </a:xfrm>
        <a:prstGeom prst="rect">
          <a:avLst/>
        </a:prstGeom>
      </xdr:spPr>
    </xdr:pic>
  </etc:cellImage>
  <etc:cellImage>
    <xdr:pic>
      <xdr:nvPicPr>
        <xdr:cNvPr id="70" name="ID_6C1F29F0B21D4422AD439AF182FF9704"/>
        <xdr:cNvPicPr/>
      </xdr:nvPicPr>
      <xdr:blipFill>
        <a:blip r:embed="rId67"/>
        <a:stretch>
          <a:fillRect/>
        </a:stretch>
      </xdr:blipFill>
      <xdr:spPr>
        <a:xfrm>
          <a:off x="5657850" y="26752550"/>
          <a:ext cx="1123950" cy="1296670"/>
        </a:xfrm>
        <a:prstGeom prst="rect">
          <a:avLst/>
        </a:prstGeom>
      </xdr:spPr>
    </xdr:pic>
  </etc:cellImage>
  <etc:cellImage>
    <xdr:pic>
      <xdr:nvPicPr>
        <xdr:cNvPr id="71" name="ID_F522A9A949F4458DA5E2D6D6E262C9A3"/>
        <xdr:cNvPicPr/>
      </xdr:nvPicPr>
      <xdr:blipFill>
        <a:blip r:embed="rId68"/>
        <a:stretch>
          <a:fillRect/>
        </a:stretch>
      </xdr:blipFill>
      <xdr:spPr>
        <a:xfrm>
          <a:off x="5572125" y="28200350"/>
          <a:ext cx="1209675" cy="847090"/>
        </a:xfrm>
        <a:prstGeom prst="rect">
          <a:avLst/>
        </a:prstGeom>
      </xdr:spPr>
    </xdr:pic>
  </etc:cellImage>
  <etc:cellImage>
    <xdr:pic>
      <xdr:nvPicPr>
        <xdr:cNvPr id="72" name="ID_874EAB1CFE824279A0164B405A2BB8D3"/>
        <xdr:cNvPicPr/>
      </xdr:nvPicPr>
      <xdr:blipFill>
        <a:blip r:embed="rId69"/>
        <a:stretch>
          <a:fillRect/>
        </a:stretch>
      </xdr:blipFill>
      <xdr:spPr>
        <a:xfrm>
          <a:off x="5572125" y="29013150"/>
          <a:ext cx="1280160" cy="843280"/>
        </a:xfrm>
        <a:prstGeom prst="rect">
          <a:avLst/>
        </a:prstGeom>
      </xdr:spPr>
    </xdr:pic>
  </etc:cellImage>
  <etc:cellImage>
    <xdr:pic>
      <xdr:nvPicPr>
        <xdr:cNvPr id="73" name="ID_B5B049D9195D4B86BE718D59D31CEE9A"/>
        <xdr:cNvPicPr/>
      </xdr:nvPicPr>
      <xdr:blipFill>
        <a:blip r:embed="rId70"/>
        <a:stretch>
          <a:fillRect/>
        </a:stretch>
      </xdr:blipFill>
      <xdr:spPr>
        <a:xfrm>
          <a:off x="5572125" y="29825950"/>
          <a:ext cx="1271270" cy="1082040"/>
        </a:xfrm>
        <a:prstGeom prst="rect">
          <a:avLst/>
        </a:prstGeom>
      </xdr:spPr>
    </xdr:pic>
  </etc:cellImage>
  <etc:cellImage>
    <xdr:pic>
      <xdr:nvPicPr>
        <xdr:cNvPr id="74" name="ID_B98CF807C41F403098F087D17CB7732C"/>
        <xdr:cNvPicPr/>
      </xdr:nvPicPr>
      <xdr:blipFill>
        <a:blip r:embed="rId71"/>
        <a:stretch>
          <a:fillRect/>
        </a:stretch>
      </xdr:blipFill>
      <xdr:spPr>
        <a:xfrm>
          <a:off x="5572125" y="30638750"/>
          <a:ext cx="885190" cy="902335"/>
        </a:xfrm>
        <a:prstGeom prst="rect">
          <a:avLst/>
        </a:prstGeom>
      </xdr:spPr>
    </xdr:pic>
  </etc:cellImage>
  <etc:cellImage>
    <xdr:pic>
      <xdr:nvPicPr>
        <xdr:cNvPr id="75" name="ID_0A5D172F14454D56AE9DC5835F632A42"/>
        <xdr:cNvPicPr/>
      </xdr:nvPicPr>
      <xdr:blipFill>
        <a:blip r:embed="rId72"/>
        <a:stretch>
          <a:fillRect/>
        </a:stretch>
      </xdr:blipFill>
      <xdr:spPr>
        <a:xfrm>
          <a:off x="5572125" y="31451550"/>
          <a:ext cx="1209675" cy="847090"/>
        </a:xfrm>
        <a:prstGeom prst="rect">
          <a:avLst/>
        </a:prstGeom>
      </xdr:spPr>
    </xdr:pic>
  </etc:cellImage>
  <etc:cellImage>
    <xdr:pic>
      <xdr:nvPicPr>
        <xdr:cNvPr id="76" name="ID_5C90CBC6D4A34988BF5B8BF2451D728A"/>
        <xdr:cNvPicPr/>
      </xdr:nvPicPr>
      <xdr:blipFill>
        <a:blip r:embed="rId73"/>
        <a:stretch>
          <a:fillRect/>
        </a:stretch>
      </xdr:blipFill>
      <xdr:spPr>
        <a:xfrm>
          <a:off x="5572125" y="32264350"/>
          <a:ext cx="1209675" cy="847090"/>
        </a:xfrm>
        <a:prstGeom prst="rect">
          <a:avLst/>
        </a:prstGeom>
      </xdr:spPr>
    </xdr:pic>
  </etc:cellImage>
  <etc:cellImage>
    <xdr:pic>
      <xdr:nvPicPr>
        <xdr:cNvPr id="77" name="ID_C8E831FFC6924CCA8AAD9D0ADD9827DB"/>
        <xdr:cNvPicPr/>
      </xdr:nvPicPr>
      <xdr:blipFill>
        <a:blip r:embed="rId74"/>
        <a:stretch>
          <a:fillRect/>
        </a:stretch>
      </xdr:blipFill>
      <xdr:spPr>
        <a:xfrm>
          <a:off x="5572125" y="33077150"/>
          <a:ext cx="1209675" cy="847090"/>
        </a:xfrm>
        <a:prstGeom prst="rect">
          <a:avLst/>
        </a:prstGeom>
      </xdr:spPr>
    </xdr:pic>
  </etc:cellImage>
  <etc:cellImage>
    <xdr:pic>
      <xdr:nvPicPr>
        <xdr:cNvPr id="78" name="ID_073C959191524AE5B7E65329918F6F1D"/>
        <xdr:cNvPicPr/>
      </xdr:nvPicPr>
      <xdr:blipFill>
        <a:blip r:embed="rId75"/>
        <a:stretch>
          <a:fillRect/>
        </a:stretch>
      </xdr:blipFill>
      <xdr:spPr>
        <a:xfrm>
          <a:off x="5572125" y="33889950"/>
          <a:ext cx="1209675" cy="847090"/>
        </a:xfrm>
        <a:prstGeom prst="rect">
          <a:avLst/>
        </a:prstGeom>
      </xdr:spPr>
    </xdr:pic>
  </etc:cellImage>
  <etc:cellImage>
    <xdr:pic>
      <xdr:nvPicPr>
        <xdr:cNvPr id="79" name="ID_15B94E87B13E41688DEE3C8B10418EAE"/>
        <xdr:cNvPicPr/>
      </xdr:nvPicPr>
      <xdr:blipFill>
        <a:blip r:embed="rId76"/>
        <a:stretch>
          <a:fillRect/>
        </a:stretch>
      </xdr:blipFill>
      <xdr:spPr>
        <a:xfrm>
          <a:off x="5572125" y="34702750"/>
          <a:ext cx="1209675" cy="847090"/>
        </a:xfrm>
        <a:prstGeom prst="rect">
          <a:avLst/>
        </a:prstGeom>
      </xdr:spPr>
    </xdr:pic>
  </etc:cellImage>
  <etc:cellImage>
    <xdr:pic>
      <xdr:nvPicPr>
        <xdr:cNvPr id="80" name="ID_80FDE61B1B5546A79D75A203E0F0A952"/>
        <xdr:cNvPicPr/>
      </xdr:nvPicPr>
      <xdr:blipFill>
        <a:blip r:embed="rId77"/>
        <a:stretch>
          <a:fillRect/>
        </a:stretch>
      </xdr:blipFill>
      <xdr:spPr>
        <a:xfrm>
          <a:off x="5572125" y="35515550"/>
          <a:ext cx="1209675" cy="847090"/>
        </a:xfrm>
        <a:prstGeom prst="rect">
          <a:avLst/>
        </a:prstGeom>
      </xdr:spPr>
    </xdr:pic>
  </etc:cellImage>
  <etc:cellImage>
    <xdr:pic>
      <xdr:nvPicPr>
        <xdr:cNvPr id="81" name="ID_3255CE47288D48ADB43062373D5CBD86"/>
        <xdr:cNvPicPr/>
      </xdr:nvPicPr>
      <xdr:blipFill>
        <a:blip r:embed="rId78"/>
        <a:stretch>
          <a:fillRect/>
        </a:stretch>
      </xdr:blipFill>
      <xdr:spPr>
        <a:xfrm>
          <a:off x="5572125" y="36328350"/>
          <a:ext cx="1209675" cy="84709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<sst xmlns="http://schemas.openxmlformats.org/spreadsheetml/2006/main" count="388" uniqueCount="255">
  <si>
    <t>第二届职业技能大赛健康照护赛项（国赛精选）耗材物品清单</t>
  </si>
  <si>
    <r>
      <rPr>
        <sz val="12"/>
        <color rgb="FF000000"/>
        <rFont val="黑体"/>
        <charset val="134"/>
      </rPr>
      <t>序号</t>
    </r>
  </si>
  <si>
    <r>
      <rPr>
        <sz val="12"/>
        <color rgb="FF000000"/>
        <rFont val="黑体"/>
        <charset val="134"/>
      </rPr>
      <t>名称</t>
    </r>
  </si>
  <si>
    <r>
      <rPr>
        <sz val="12"/>
        <color rgb="FF000000"/>
        <rFont val="黑体"/>
        <charset val="134"/>
      </rPr>
      <t>规格要求</t>
    </r>
  </si>
  <si>
    <r>
      <rPr>
        <sz val="12"/>
        <color rgb="FF000000"/>
        <rFont val="黑体"/>
        <charset val="134"/>
      </rPr>
      <t>单位</t>
    </r>
  </si>
  <si>
    <t>数量</t>
  </si>
  <si>
    <t>参考图片</t>
  </si>
  <si>
    <t>最高限价单价
（元）</t>
  </si>
  <si>
    <t>一次性口腔护理包</t>
  </si>
  <si>
    <t>内含20个棉球、一个镊子、一个止血钳、一张治疗巾、两块纱布、两个治疗盘</t>
  </si>
  <si>
    <t>包</t>
  </si>
  <si>
    <t>一次性换药包</t>
  </si>
  <si>
    <t>内含透明弯盘×1、直头镊子×1、弯头镊子×1、7.5×7.5cm纱布×5、无菌大棉球×6、0.4g碘伏棉球×1袋</t>
  </si>
  <si>
    <t>两件式造口袋</t>
  </si>
  <si>
    <t>内含造口夹、腰带、造口袋、底盘，5个/盒</t>
  </si>
  <si>
    <t>盒</t>
  </si>
  <si>
    <t>造口腰带</t>
  </si>
  <si>
    <t>腰带长约104cm，有弹性可拉伸，适用于不同腰围人群</t>
  </si>
  <si>
    <t>根</t>
  </si>
  <si>
    <t>一件式造口袋</t>
  </si>
  <si>
    <t>内含造口夹，10个/盒</t>
  </si>
  <si>
    <t>护肤粉</t>
  </si>
  <si>
    <t>造口袋用护肤粉，粉质细腻有蓬松感。28.3g</t>
  </si>
  <si>
    <t>皮肤保护剂</t>
  </si>
  <si>
    <t>30片/盒</t>
  </si>
  <si>
    <t>防漏膏</t>
  </si>
  <si>
    <t>膏体易延展，56.7g</t>
  </si>
  <si>
    <t>造口测量尺</t>
  </si>
  <si>
    <t>塑料，单张小卡盘105*150mm。4张卡片组成，拼起来约为A4纸大小</t>
  </si>
  <si>
    <t>个</t>
  </si>
  <si>
    <t>手术剪（弯）</t>
  </si>
  <si>
    <t>16cm 普通型弯头/直头</t>
  </si>
  <si>
    <t>把</t>
  </si>
  <si>
    <t>胰岛素笔</t>
  </si>
  <si>
    <t>笔帽，笔架子帽，刻度窗，约15cm长</t>
  </si>
  <si>
    <t>适配</t>
  </si>
  <si>
    <t>胰岛素</t>
  </si>
  <si>
    <t>30R，与胰岛素笔配套</t>
  </si>
  <si>
    <t>胰岛素针头</t>
  </si>
  <si>
    <t>7个/盒</t>
  </si>
  <si>
    <t>血糖试纸</t>
  </si>
  <si>
    <t>与现有鱼跃血糖仪配套</t>
  </si>
  <si>
    <t>血糖仪采血针</t>
  </si>
  <si>
    <t>50片/盒</t>
  </si>
  <si>
    <t>两腔尿管</t>
  </si>
  <si>
    <t>16F</t>
  </si>
  <si>
    <t>尿袋</t>
  </si>
  <si>
    <t>袋体PVC材质，有排液阀门或开关，刻度清晰，有接头、挂钩，可连接集尿袋，1000ml容量</t>
  </si>
  <si>
    <t>尿袋标签</t>
  </si>
  <si>
    <t>合成纸，自带背胶，撕开即贴，防水、防酒精</t>
  </si>
  <si>
    <t>卷</t>
  </si>
  <si>
    <t>尿管标签</t>
  </si>
  <si>
    <t>黄色标签，合成纸，自带背胶，撕开即贴，防水、防酒精</t>
  </si>
  <si>
    <t>壁式血压计</t>
  </si>
  <si>
    <t>智能加压，单手可测量，一键轻松操作，可换电池</t>
  </si>
  <si>
    <t>婴儿纸尿裤</t>
  </si>
  <si>
    <t>NB码、76片/包</t>
  </si>
  <si>
    <t>餐盘（托盘）</t>
  </si>
  <si>
    <t>40cmX27cmX4.9cm</t>
  </si>
  <si>
    <t>纸杯</t>
  </si>
  <si>
    <t>100只/包</t>
  </si>
  <si>
    <t>卫生纸</t>
  </si>
  <si>
    <t>120抽，3层</t>
  </si>
  <si>
    <t>医疗垃圾袋（黄）</t>
  </si>
  <si>
    <t>50cm*56cm</t>
  </si>
  <si>
    <t>生活垃圾袋（黑）</t>
  </si>
  <si>
    <t>一次性无菌手套</t>
  </si>
  <si>
    <t>M号，20只/
包</t>
  </si>
  <si>
    <t>电子测温枪</t>
  </si>
  <si>
    <t>常规额温枪</t>
  </si>
  <si>
    <t>量杯</t>
  </si>
  <si>
    <t>250ml可量杯容量</t>
  </si>
  <si>
    <t>500ml可量杯容量</t>
  </si>
  <si>
    <t>1000ml可量杯容量</t>
  </si>
  <si>
    <t>汤匙</t>
  </si>
  <si>
    <t>不锈钢材质勺子</t>
  </si>
  <si>
    <t>手指康复阶梯</t>
  </si>
  <si>
    <t>高44cm，长30cm，宽14cm，台阶高2cm，台阶数量10级</t>
  </si>
  <si>
    <t>海报纸</t>
  </si>
  <si>
    <t>57*84cm，A1开</t>
  </si>
  <si>
    <t>张</t>
  </si>
  <si>
    <t>马克笔</t>
  </si>
  <si>
    <t>24色双头马克笔</t>
  </si>
  <si>
    <t>药杯</t>
  </si>
  <si>
    <t>一次性三色药杯盖小号，20套/包</t>
  </si>
  <si>
    <t>一级冷蒸馏水</t>
  </si>
  <si>
    <t>550ml</t>
  </si>
  <si>
    <t>瓶</t>
  </si>
  <si>
    <t>含氯消毒片</t>
  </si>
  <si>
    <t>100片/瓶，500mg/片</t>
  </si>
  <si>
    <t>棉垫</t>
  </si>
  <si>
    <t>棉质10cm*20cm，50片、包</t>
  </si>
  <si>
    <t>湿纸巾</t>
  </si>
  <si>
    <t>200mm×150mm，30片/包</t>
  </si>
  <si>
    <t>防走失信息牌</t>
  </si>
  <si>
    <t>常规，110mm×70mm</t>
  </si>
  <si>
    <t>复方硼砂漱口液</t>
  </si>
  <si>
    <t>250ml/瓶</t>
  </si>
  <si>
    <t>2%碳酸氢钠漱口液</t>
  </si>
  <si>
    <t>500ml/瓶</t>
  </si>
  <si>
    <t>食品类</t>
  </si>
  <si>
    <t>绿豆+黄豆+生花生米</t>
  </si>
  <si>
    <t>斤</t>
  </si>
  <si>
    <t>旋压式止血带</t>
  </si>
  <si>
    <t>65cm</t>
  </si>
  <si>
    <t>口腔溃疡散</t>
  </si>
  <si>
    <t>3g/瓶</t>
  </si>
  <si>
    <t>无菌凡士林纱布</t>
  </si>
  <si>
    <t>5*5cm，每片单独包装，5片/盒</t>
  </si>
  <si>
    <t>粘钩</t>
  </si>
  <si>
    <t>透明的就可以，20个/包</t>
  </si>
  <si>
    <t>大头长棉棒</t>
  </si>
  <si>
    <t>20cm长，大头棉棒，每包10支</t>
  </si>
  <si>
    <t>标本采集盒</t>
  </si>
  <si>
    <t>尿标本、便标本20ml/个，50个/袋</t>
  </si>
  <si>
    <t>袋</t>
  </si>
  <si>
    <t>医用三角巾急救包</t>
  </si>
  <si>
    <t>115x115cm</t>
  </si>
  <si>
    <t>压缩雾化器</t>
  </si>
  <si>
    <t>8*15.5*11cm，型号KF-WHQ-07,气体流量≥5L/min，工作气压80-150kPa，功率120VA，雾化机净重1.1kg，雾化杯容量8ml</t>
  </si>
  <si>
    <t>手持雾化器</t>
  </si>
  <si>
    <t>601B，USB充电，78克左右，手持雾
化，运行声音≤50db，雾化颗粒4.5um</t>
  </si>
  <si>
    <t>超声雾化吸入器</t>
  </si>
  <si>
    <t>净重2.5kg，尺寸25*14.5*17，功率45VA</t>
  </si>
  <si>
    <t>造口袋固定腰带</t>
  </si>
  <si>
    <t>固定圈加腰带，固定圈孔径8.7cm，腰带长度104cm左右，适合55-100cm腰围</t>
  </si>
  <si>
    <t>第二届职业技能大赛老年护理与保健（国赛）耗材</t>
  </si>
  <si>
    <t>序号</t>
  </si>
  <si>
    <t>名称</t>
  </si>
  <si>
    <t>规格要求</t>
  </si>
  <si>
    <t>单位</t>
  </si>
  <si>
    <t>小号软枕</t>
  </si>
  <si>
    <t>30*20cm左右</t>
  </si>
  <si>
    <t>中号软枕</t>
  </si>
  <si>
    <t>50*35cm左右</t>
  </si>
  <si>
    <t>大号软枕</t>
  </si>
  <si>
    <t>64*48cm左右</t>
  </si>
  <si>
    <t>卫生抽纸</t>
  </si>
  <si>
    <t>可湿水，100抽</t>
  </si>
  <si>
    <t>可盛水约228ml，400支/袋</t>
  </si>
  <si>
    <r>
      <rPr>
        <sz val="11"/>
        <color rgb="FF000000"/>
        <rFont val="宋体"/>
        <charset val="134"/>
      </rPr>
      <t>10*10cm</t>
    </r>
    <r>
      <rPr>
        <sz val="11"/>
        <color rgb="FF000000"/>
        <rFont val="宋体"/>
        <charset val="134"/>
        <scheme val="minor"/>
      </rPr>
      <t>，（50片）</t>
    </r>
  </si>
  <si>
    <t>医用纱棉块</t>
  </si>
  <si>
    <t>10*10cm</t>
  </si>
  <si>
    <t>带盖，（三色）</t>
  </si>
  <si>
    <t>套</t>
  </si>
  <si>
    <t>1000ml</t>
  </si>
  <si>
    <t>药勺</t>
  </si>
  <si>
    <t>14厘米</t>
  </si>
  <si>
    <t>一次性使用鼻氧管</t>
  </si>
  <si>
    <t>1.5米（单鼻塞）</t>
  </si>
  <si>
    <t>2.0米（单鼻塞）</t>
  </si>
  <si>
    <t>2.5米（单鼻塞）</t>
  </si>
  <si>
    <t>腋下体温表</t>
  </si>
  <si>
    <t>电子，参考图片</t>
  </si>
  <si>
    <t>数字认知卡片</t>
  </si>
  <si>
    <t>单面有图案</t>
  </si>
  <si>
    <t>植物认知卡片</t>
  </si>
  <si>
    <t>动物认知卡片</t>
  </si>
  <si>
    <t>一次性中单</t>
  </si>
  <si>
    <t>120*80cm</t>
  </si>
  <si>
    <t>单词卡片</t>
  </si>
  <si>
    <t>45张/盒</t>
  </si>
  <si>
    <t>软枕</t>
  </si>
  <si>
    <t>45*70cm</t>
  </si>
  <si>
    <t>疼痛数字评分尺</t>
  </si>
  <si>
    <t>5.5*15.8</t>
  </si>
  <si>
    <t>面谱图表</t>
  </si>
  <si>
    <t>成人可拆卸吃饭围兜</t>
  </si>
  <si>
    <t>53*35cm</t>
  </si>
  <si>
    <t>第二届职业技能大赛健康和社会照护赛项（世赛选拔）训练耗材</t>
  </si>
  <si>
    <t>最高限价单价（元）</t>
  </si>
  <si>
    <t>呼叫铃</t>
  </si>
  <si>
    <t xml:space="preserve"> 充电款一拖一，锂电池充电，可随身携带</t>
  </si>
  <si>
    <t>助听器</t>
  </si>
  <si>
    <t>含电池、耳塞，参考右图</t>
  </si>
  <si>
    <t>尿液试纸</t>
  </si>
  <si>
    <t>与尿液分析配套试纸</t>
  </si>
  <si>
    <t>短距离移
动辅助板</t>
  </si>
  <si>
    <t>ABS塑钢，80cm*21cm*1.2cm ，产品重量1.75kg，
弧形移位板，表面光滑，轻松移位，承重300斤</t>
  </si>
  <si>
    <t>翻身垫</t>
  </si>
  <si>
    <t>50*25*15cm</t>
  </si>
  <si>
    <t>手部训练
器</t>
  </si>
  <si>
    <t>55*40*14cm</t>
  </si>
  <si>
    <t>手指康复
训练器</t>
  </si>
  <si>
    <t>50*40*21cm</t>
  </si>
  <si>
    <t>相框</t>
  </si>
  <si>
    <t>3*18cm</t>
  </si>
  <si>
    <t>电子日历</t>
  </si>
  <si>
    <t>40*30cm</t>
  </si>
  <si>
    <t>穿扣器</t>
  </si>
  <si>
    <t>55*35*180mm</t>
  </si>
  <si>
    <t>穿脱袜器</t>
  </si>
  <si>
    <t>22.5*12cm</t>
  </si>
  <si>
    <t>拉链辅助器</t>
  </si>
  <si>
    <t>15.1*3*1.6cm</t>
  </si>
  <si>
    <t>穿衣辅助杆</t>
  </si>
  <si>
    <t>12.2*2.7cm</t>
  </si>
  <si>
    <t>折叠取物器</t>
  </si>
  <si>
    <t>83*10cm</t>
  </si>
  <si>
    <t>记忆杯架</t>
  </si>
  <si>
    <t>材质PVC，手柄材质为形状记忆聚合物</t>
  </si>
  <si>
    <t>记忆中环牙刷</t>
  </si>
  <si>
    <t>6.3*2.5.27.2cm</t>
  </si>
  <si>
    <t>粗柄梳子</t>
  </si>
  <si>
    <t>材质：木质 承重：150kg</t>
  </si>
  <si>
    <t>长柄梳子</t>
  </si>
  <si>
    <t>手柄材质：PP色胶材质：TPR7005颜色：白色（色胶部分为绿色）手柄硬度：90耐温：-10°C ~75°C注意：请勿靠近火源用途：针对手臂</t>
  </si>
  <si>
    <t>老花镜</t>
  </si>
  <si>
    <t>镜框：合金+板材；重量约17个（不含镜片）</t>
  </si>
  <si>
    <t>单人移位带</t>
  </si>
  <si>
    <t>75*21cm</t>
  </si>
  <si>
    <t>长柄拾物器</t>
  </si>
  <si>
    <t>1000*70mm</t>
  </si>
  <si>
    <t>鞋拔子</t>
  </si>
  <si>
    <t>70cm</t>
  </si>
  <si>
    <t>辅助开罐器</t>
  </si>
  <si>
    <t>9*22cm，下面最窄5cm</t>
  </si>
  <si>
    <t>电动智能防抖勺</t>
  </si>
  <si>
    <t>纯色，360°全方位防抖，重量约为157g，尺寸233mm*52.5mm*31.5mm</t>
  </si>
  <si>
    <t>家庭急救箱</t>
  </si>
  <si>
    <t>0件套，家庭款，20+25+10cm</t>
  </si>
  <si>
    <t>工作包</t>
  </si>
  <si>
    <t>38*24*11cm</t>
  </si>
  <si>
    <t>放大镜</t>
  </si>
  <si>
    <t>直径85mm</t>
  </si>
  <si>
    <t>伤口吸收剂（25 x10 厘米）/生
物胶体分散剂</t>
  </si>
  <si>
    <t>30ml、50ml</t>
  </si>
  <si>
    <t>压力球</t>
  </si>
  <si>
    <t>握力10磅，直径7cm</t>
  </si>
  <si>
    <t>口肌训练器</t>
  </si>
  <si>
    <t>含吸舌器、咀嚼棒、压舌板、冰刺激316不锈钢材质</t>
  </si>
  <si>
    <t>餐饮辅助具</t>
  </si>
  <si>
    <t>要求提供的设备规格不低于以下标准；套装，多功能食物料理版：500*300*145mm;多功能食物辅助，汤 匙 198*60mm;辅 助 木 筷 子22.5mm; 弧 形 碗 ;弧形盘;止滑托盘;记忆成人叉子</t>
  </si>
  <si>
    <t>床边扶手</t>
  </si>
  <si>
    <t>900*500*720-8，（一字型）</t>
  </si>
  <si>
    <t>SOS报警器</t>
  </si>
  <si>
    <t>可连接WiFi，USB充电，220v直插，3cm大按键</t>
  </si>
  <si>
    <t>防足下垂垫</t>
  </si>
  <si>
    <t>L码</t>
  </si>
  <si>
    <t>握力器</t>
  </si>
  <si>
    <t>康复初期、中期和后期训练套装</t>
  </si>
  <si>
    <t>胰岛素注射笔针头6mm</t>
  </si>
  <si>
    <t>针头6mm</t>
  </si>
  <si>
    <t>胰岛素注射笔针头8mm</t>
  </si>
  <si>
    <t>针头8mm</t>
  </si>
  <si>
    <t>采血笔</t>
  </si>
  <si>
    <t>常规</t>
  </si>
  <si>
    <t>采血针</t>
  </si>
  <si>
    <t>28G</t>
  </si>
  <si>
    <t>30G</t>
  </si>
  <si>
    <t>卡锁式-采血针
21G</t>
  </si>
  <si>
    <t>21G</t>
  </si>
  <si>
    <t>卡锁式-采血针28G</t>
  </si>
  <si>
    <t>酒精棉片</t>
  </si>
  <si>
    <t>12*12cm，50片/盒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</si>
</sst>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12"/>
      <color rgb="FF000000"/>
      <name val="黑体"/>
      <charset val="134"/>
    </font>
    <font>
      <sz val="10.55"/>
      <color rgb="FF000000"/>
      <name val="黑体"/>
      <charset val="134"/>
    </font>
    <font>
      <sz val="10.5"/>
      <color rgb="FF000000"/>
      <name val="黑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0.5"/>
      <color rgb="FF000000"/>
      <name val="宋体"/>
      <charset val="134"/>
    </font>
    <font>
      <sz val="11"/>
      <color rgb="FF000000"/>
      <name val="黑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b/>
      <sz val="10.55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9"/>
      <color rgb="FF000000"/>
      <name val="FangSong_GB2312"/>
      <charset val="134"/>
    </font>
    <font>
      <sz val="9"/>
      <name val="FangSong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3" fillId="11" borderId="9" applyNumberFormat="0" applyAlignment="0" applyProtection="0">
      <alignment vertical="center"/>
    </xf>
    <xf numFmtId="0" fontId="34" fillId="11" borderId="5" applyNumberFormat="0" applyAlignment="0" applyProtection="0">
      <alignment vertical="center"/>
    </xf>
    <xf numFmtId="0" fontId="35" fillId="12" borderId="10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jpeg"/><Relationship Id="rId8" Type="http://schemas.openxmlformats.org/officeDocument/2006/relationships/image" Target="media/image8.jpeg"/><Relationship Id="rId78" Type="http://schemas.openxmlformats.org/officeDocument/2006/relationships/image" Target="media/image78.jpeg"/><Relationship Id="rId77" Type="http://schemas.openxmlformats.org/officeDocument/2006/relationships/image" Target="media/image77.jpeg"/><Relationship Id="rId76" Type="http://schemas.openxmlformats.org/officeDocument/2006/relationships/image" Target="media/image76.jpeg"/><Relationship Id="rId75" Type="http://schemas.openxmlformats.org/officeDocument/2006/relationships/image" Target="media/image75.jpeg"/><Relationship Id="rId74" Type="http://schemas.openxmlformats.org/officeDocument/2006/relationships/image" Target="media/image74.jpeg"/><Relationship Id="rId73" Type="http://schemas.openxmlformats.org/officeDocument/2006/relationships/image" Target="media/image73.jpeg"/><Relationship Id="rId72" Type="http://schemas.openxmlformats.org/officeDocument/2006/relationships/image" Target="media/image72.jpeg"/><Relationship Id="rId71" Type="http://schemas.openxmlformats.org/officeDocument/2006/relationships/image" Target="media/image71.jpeg"/><Relationship Id="rId70" Type="http://schemas.openxmlformats.org/officeDocument/2006/relationships/image" Target="media/image70.jpeg"/><Relationship Id="rId7" Type="http://schemas.openxmlformats.org/officeDocument/2006/relationships/image" Target="media/image7.jpeg"/><Relationship Id="rId69" Type="http://schemas.openxmlformats.org/officeDocument/2006/relationships/image" Target="media/image69.jpeg"/><Relationship Id="rId68" Type="http://schemas.openxmlformats.org/officeDocument/2006/relationships/image" Target="media/image68.jpeg"/><Relationship Id="rId67" Type="http://schemas.openxmlformats.org/officeDocument/2006/relationships/image" Target="media/image67.jpeg"/><Relationship Id="rId66" Type="http://schemas.openxmlformats.org/officeDocument/2006/relationships/image" Target="media/image66.jpeg"/><Relationship Id="rId65" Type="http://schemas.openxmlformats.org/officeDocument/2006/relationships/image" Target="media/image65.jpeg"/><Relationship Id="rId64" Type="http://schemas.openxmlformats.org/officeDocument/2006/relationships/image" Target="media/image64.jpeg"/><Relationship Id="rId63" Type="http://schemas.openxmlformats.org/officeDocument/2006/relationships/image" Target="media/image63.jpeg"/><Relationship Id="rId62" Type="http://schemas.openxmlformats.org/officeDocument/2006/relationships/image" Target="media/image62.jpeg"/><Relationship Id="rId61" Type="http://schemas.openxmlformats.org/officeDocument/2006/relationships/image" Target="media/image61.jpeg"/><Relationship Id="rId60" Type="http://schemas.openxmlformats.org/officeDocument/2006/relationships/image" Target="media/image60.jpeg"/><Relationship Id="rId6" Type="http://schemas.openxmlformats.org/officeDocument/2006/relationships/image" Target="media/image6.jpeg"/><Relationship Id="rId59" Type="http://schemas.openxmlformats.org/officeDocument/2006/relationships/image" Target="media/image59.jpeg"/><Relationship Id="rId58" Type="http://schemas.openxmlformats.org/officeDocument/2006/relationships/image" Target="media/image58.jpeg"/><Relationship Id="rId57" Type="http://schemas.openxmlformats.org/officeDocument/2006/relationships/image" Target="media/image57.jpeg"/><Relationship Id="rId56" Type="http://schemas.openxmlformats.org/officeDocument/2006/relationships/image" Target="media/image56.jpeg"/><Relationship Id="rId55" Type="http://schemas.openxmlformats.org/officeDocument/2006/relationships/image" Target="media/image55.jpeg"/><Relationship Id="rId54" Type="http://schemas.openxmlformats.org/officeDocument/2006/relationships/image" Target="media/image54.jpeg"/><Relationship Id="rId53" Type="http://schemas.openxmlformats.org/officeDocument/2006/relationships/image" Target="media/image53.jpeg"/><Relationship Id="rId52" Type="http://schemas.openxmlformats.org/officeDocument/2006/relationships/image" Target="media/image52.jpeg"/><Relationship Id="rId51" Type="http://schemas.openxmlformats.org/officeDocument/2006/relationships/image" Target="media/image51.jpeg"/><Relationship Id="rId50" Type="http://schemas.openxmlformats.org/officeDocument/2006/relationships/image" Target="media/image50.jpeg"/><Relationship Id="rId5" Type="http://schemas.openxmlformats.org/officeDocument/2006/relationships/image" Target="media/image5.jpeg"/><Relationship Id="rId49" Type="http://schemas.openxmlformats.org/officeDocument/2006/relationships/image" Target="media/image49.jpeg"/><Relationship Id="rId48" Type="http://schemas.openxmlformats.org/officeDocument/2006/relationships/image" Target="media/image48.jpeg"/><Relationship Id="rId47" Type="http://schemas.openxmlformats.org/officeDocument/2006/relationships/image" Target="media/image47.jpeg"/><Relationship Id="rId46" Type="http://schemas.openxmlformats.org/officeDocument/2006/relationships/image" Target="media/image46.jpeg"/><Relationship Id="rId45" Type="http://schemas.openxmlformats.org/officeDocument/2006/relationships/image" Target="media/image45.jpeg"/><Relationship Id="rId44" Type="http://schemas.openxmlformats.org/officeDocument/2006/relationships/image" Target="media/image44.jpeg"/><Relationship Id="rId43" Type="http://schemas.openxmlformats.org/officeDocument/2006/relationships/image" Target="media/image43.jpeg"/><Relationship Id="rId42" Type="http://schemas.openxmlformats.org/officeDocument/2006/relationships/image" Target="media/image42.jpeg"/><Relationship Id="rId41" Type="http://schemas.openxmlformats.org/officeDocument/2006/relationships/image" Target="media/image41.jpeg"/><Relationship Id="rId40" Type="http://schemas.openxmlformats.org/officeDocument/2006/relationships/image" Target="media/image40.png"/><Relationship Id="rId4" Type="http://schemas.openxmlformats.org/officeDocument/2006/relationships/image" Target="media/image4.jpeg"/><Relationship Id="rId39" Type="http://schemas.openxmlformats.org/officeDocument/2006/relationships/image" Target="media/image39.jpeg"/><Relationship Id="rId38" Type="http://schemas.openxmlformats.org/officeDocument/2006/relationships/image" Target="media/image38.png"/><Relationship Id="rId37" Type="http://schemas.openxmlformats.org/officeDocument/2006/relationships/image" Target="media/image37.jpeg"/><Relationship Id="rId36" Type="http://schemas.openxmlformats.org/officeDocument/2006/relationships/image" Target="media/image36.jpeg"/><Relationship Id="rId35" Type="http://schemas.openxmlformats.org/officeDocument/2006/relationships/image" Target="media/image35.jpeg"/><Relationship Id="rId34" Type="http://schemas.openxmlformats.org/officeDocument/2006/relationships/image" Target="media/image34.jpeg"/><Relationship Id="rId33" Type="http://schemas.openxmlformats.org/officeDocument/2006/relationships/image" Target="media/image33.jpeg"/><Relationship Id="rId32" Type="http://schemas.openxmlformats.org/officeDocument/2006/relationships/image" Target="media/image32.jpeg"/><Relationship Id="rId31" Type="http://schemas.openxmlformats.org/officeDocument/2006/relationships/image" Target="media/image31.jpeg"/><Relationship Id="rId30" Type="http://schemas.openxmlformats.org/officeDocument/2006/relationships/image" Target="media/image30.jpeg"/><Relationship Id="rId3" Type="http://schemas.openxmlformats.org/officeDocument/2006/relationships/image" Target="media/image3.jpeg"/><Relationship Id="rId29" Type="http://schemas.openxmlformats.org/officeDocument/2006/relationships/image" Target="media/image29.jpeg"/><Relationship Id="rId28" Type="http://schemas.openxmlformats.org/officeDocument/2006/relationships/image" Target="media/image28.png"/><Relationship Id="rId27" Type="http://schemas.openxmlformats.org/officeDocument/2006/relationships/image" Target="media/image27.png"/><Relationship Id="rId26" Type="http://schemas.openxmlformats.org/officeDocument/2006/relationships/image" Target="media/image26.png"/><Relationship Id="rId25" Type="http://schemas.openxmlformats.org/officeDocument/2006/relationships/image" Target="media/image25.png"/><Relationship Id="rId24" Type="http://schemas.openxmlformats.org/officeDocument/2006/relationships/image" Target="media/image24.png"/><Relationship Id="rId23" Type="http://schemas.openxmlformats.org/officeDocument/2006/relationships/image" Target="media/image23.png"/><Relationship Id="rId22" Type="http://schemas.openxmlformats.org/officeDocument/2006/relationships/image" Target="media/image22.png"/><Relationship Id="rId21" Type="http://schemas.openxmlformats.org/officeDocument/2006/relationships/image" Target="media/image21.jpeg"/><Relationship Id="rId20" Type="http://schemas.openxmlformats.org/officeDocument/2006/relationships/image" Target="media/image20.jpeg"/><Relationship Id="rId2" Type="http://schemas.openxmlformats.org/officeDocument/2006/relationships/image" Target="media/image2.jpeg"/><Relationship Id="rId19" Type="http://schemas.openxmlformats.org/officeDocument/2006/relationships/image" Target="media/image19.jpeg"/><Relationship Id="rId18" Type="http://schemas.openxmlformats.org/officeDocument/2006/relationships/image" Target="media/image18.jpeg"/><Relationship Id="rId17" Type="http://schemas.openxmlformats.org/officeDocument/2006/relationships/image" Target="media/image17.jpeg"/><Relationship Id="rId16" Type="http://schemas.openxmlformats.org/officeDocument/2006/relationships/image" Target="media/image16.jpeg"/><Relationship Id="rId15" Type="http://schemas.openxmlformats.org/officeDocument/2006/relationships/image" Target="media/image15.jpeg"/><Relationship Id="rId14" Type="http://schemas.openxmlformats.org/officeDocument/2006/relationships/image" Target="media/image14.jpeg"/><Relationship Id="rId13" Type="http://schemas.openxmlformats.org/officeDocument/2006/relationships/image" Target="media/image13.jpeg"/><Relationship Id="rId12" Type="http://schemas.openxmlformats.org/officeDocument/2006/relationships/image" Target="media/image12.jpeg"/><Relationship Id="rId11" Type="http://schemas.openxmlformats.org/officeDocument/2006/relationships/image" Target="media/image11.jpeg"/><Relationship Id="rId10" Type="http://schemas.openxmlformats.org/officeDocument/2006/relationships/image" Target="media/image10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7"/>
  <sheetViews>
    <sheetView topLeftCell="A55" workbookViewId="0">
      <selection activeCell="A1" sqref="A1:G57"/>
    </sheetView>
  </sheetViews>
  <sheetFormatPr defaultColWidth="9" defaultRowHeight="13.5" outlineLevelCol="6"/>
  <cols>
    <col min="1" max="1" width="5.10833333333333" customWidth="1"/>
    <col min="2" max="2" width="13.75" customWidth="1"/>
    <col min="3" max="3" width="59.875" customWidth="1"/>
    <col min="4" max="4" width="5.125" customWidth="1"/>
    <col min="6" max="6" width="11.8666666666667" customWidth="1"/>
    <col min="7" max="7" width="11.875" customWidth="1"/>
  </cols>
  <sheetData>
    <row r="1" ht="20.25" spans="1:7">
      <c r="A1" s="1" t="s">
        <v>0</v>
      </c>
      <c r="B1" s="1"/>
      <c r="C1" s="1"/>
      <c r="D1" s="1"/>
      <c r="E1" s="1"/>
      <c r="F1" s="1"/>
      <c r="G1" s="1"/>
    </row>
    <row r="2" ht="25.5" spans="1:7">
      <c r="A2" s="2" t="s">
        <v>1</v>
      </c>
      <c r="B2" s="2" t="s">
        <v>2</v>
      </c>
      <c r="C2" s="2" t="s">
        <v>3</v>
      </c>
      <c r="D2" s="2" t="s">
        <v>4</v>
      </c>
      <c r="E2" s="21" t="s">
        <v>5</v>
      </c>
      <c r="F2" s="21" t="s">
        <v>6</v>
      </c>
      <c r="G2" s="12" t="s">
        <v>7</v>
      </c>
    </row>
    <row r="3" spans="1:7">
      <c r="A3" s="22">
        <v>1</v>
      </c>
      <c r="B3" s="23" t="s">
        <v>8</v>
      </c>
      <c r="C3" s="24" t="s">
        <v>9</v>
      </c>
      <c r="D3" s="23" t="s">
        <v>10</v>
      </c>
      <c r="E3" s="16">
        <v>20</v>
      </c>
      <c r="F3" s="22"/>
      <c r="G3" s="22">
        <v>8.5</v>
      </c>
    </row>
    <row r="4" ht="51" customHeight="1" spans="1:7">
      <c r="A4" s="22">
        <v>2</v>
      </c>
      <c r="B4" s="23" t="s">
        <v>11</v>
      </c>
      <c r="C4" s="24" t="s">
        <v>12</v>
      </c>
      <c r="D4" s="23" t="s">
        <v>10</v>
      </c>
      <c r="E4" s="16">
        <v>40</v>
      </c>
      <c r="F4" s="22" t="str">
        <f>_xlfn.DISPIMG("ID_26BC9BB77E9C4F96A0712427079A1051",1)</f>
        <v>=DISPIMG("ID_26BC9BB77E9C4F96A0712427079A1051",1)</v>
      </c>
      <c r="G4" s="22">
        <v>10.5</v>
      </c>
    </row>
    <row r="5" ht="51" customHeight="1" spans="1:7">
      <c r="A5" s="22">
        <v>3</v>
      </c>
      <c r="B5" s="23" t="s">
        <v>13</v>
      </c>
      <c r="C5" s="24" t="s">
        <v>14</v>
      </c>
      <c r="D5" s="23" t="s">
        <v>15</v>
      </c>
      <c r="E5" s="16">
        <v>12</v>
      </c>
      <c r="F5" s="22" t="str">
        <f>_xlfn.DISPIMG("ID_4D42AD5CC73147708588AF02E3E0B447",1)</f>
        <v>=DISPIMG("ID_4D42AD5CC73147708588AF02E3E0B447",1)</v>
      </c>
      <c r="G5" s="22">
        <v>80.5</v>
      </c>
    </row>
    <row r="6" spans="1:7">
      <c r="A6" s="22">
        <v>4</v>
      </c>
      <c r="B6" s="23" t="s">
        <v>16</v>
      </c>
      <c r="C6" s="25" t="s">
        <v>17</v>
      </c>
      <c r="D6" s="23" t="s">
        <v>18</v>
      </c>
      <c r="E6" s="16">
        <v>2</v>
      </c>
      <c r="F6" s="22"/>
      <c r="G6" s="22">
        <v>18.5</v>
      </c>
    </row>
    <row r="7" ht="51" customHeight="1" spans="1:7">
      <c r="A7" s="22">
        <v>5</v>
      </c>
      <c r="B7" s="23" t="s">
        <v>19</v>
      </c>
      <c r="C7" s="26" t="s">
        <v>20</v>
      </c>
      <c r="D7" s="23" t="s">
        <v>15</v>
      </c>
      <c r="E7" s="16">
        <v>5</v>
      </c>
      <c r="F7" s="22" t="str">
        <f>_xlfn.DISPIMG("ID_AEAC04206CED448E997D8936C342CDB3",1)</f>
        <v>=DISPIMG("ID_AEAC04206CED448E997D8936C342CDB3",1)</v>
      </c>
      <c r="G7" s="22">
        <v>78.5</v>
      </c>
    </row>
    <row r="8" spans="1:7">
      <c r="A8" s="22">
        <v>6</v>
      </c>
      <c r="B8" s="23" t="s">
        <v>21</v>
      </c>
      <c r="C8" s="24" t="s">
        <v>22</v>
      </c>
      <c r="D8" s="23" t="s">
        <v>15</v>
      </c>
      <c r="E8" s="16">
        <v>5</v>
      </c>
      <c r="F8" s="22"/>
      <c r="G8" s="22">
        <v>26.5</v>
      </c>
    </row>
    <row r="9" spans="1:7">
      <c r="A9" s="22">
        <v>7</v>
      </c>
      <c r="B9" s="23" t="s">
        <v>23</v>
      </c>
      <c r="C9" s="23" t="s">
        <v>24</v>
      </c>
      <c r="D9" s="23" t="s">
        <v>15</v>
      </c>
      <c r="E9" s="16">
        <v>5</v>
      </c>
      <c r="F9" s="22"/>
      <c r="G9" s="22">
        <v>78.5</v>
      </c>
    </row>
    <row r="10" spans="1:7">
      <c r="A10" s="22">
        <v>8</v>
      </c>
      <c r="B10" s="23" t="s">
        <v>25</v>
      </c>
      <c r="C10" s="24" t="s">
        <v>26</v>
      </c>
      <c r="D10" s="23" t="s">
        <v>15</v>
      </c>
      <c r="E10" s="16">
        <v>5</v>
      </c>
      <c r="F10" s="22"/>
      <c r="G10" s="22">
        <v>86.5</v>
      </c>
    </row>
    <row r="11" spans="1:7">
      <c r="A11" s="22">
        <v>9</v>
      </c>
      <c r="B11" s="23" t="s">
        <v>27</v>
      </c>
      <c r="C11" s="24" t="s">
        <v>28</v>
      </c>
      <c r="D11" s="23" t="s">
        <v>29</v>
      </c>
      <c r="E11" s="27">
        <v>5</v>
      </c>
      <c r="F11" s="22"/>
      <c r="G11" s="22">
        <v>3</v>
      </c>
    </row>
    <row r="12" spans="1:7">
      <c r="A12" s="22">
        <v>10</v>
      </c>
      <c r="B12" s="23" t="s">
        <v>30</v>
      </c>
      <c r="C12" s="24" t="s">
        <v>31</v>
      </c>
      <c r="D12" s="23" t="s">
        <v>32</v>
      </c>
      <c r="E12" s="16">
        <v>10</v>
      </c>
      <c r="F12" s="22"/>
      <c r="G12" s="22">
        <v>45</v>
      </c>
    </row>
    <row r="13" spans="1:7">
      <c r="A13" s="22">
        <v>11</v>
      </c>
      <c r="B13" s="23" t="s">
        <v>33</v>
      </c>
      <c r="C13" s="25" t="s">
        <v>34</v>
      </c>
      <c r="D13" s="23" t="s">
        <v>29</v>
      </c>
      <c r="E13" s="16">
        <v>4</v>
      </c>
      <c r="F13" s="28" t="s">
        <v>35</v>
      </c>
      <c r="G13" s="22">
        <v>180</v>
      </c>
    </row>
    <row r="14" spans="1:7">
      <c r="A14" s="22">
        <v>12</v>
      </c>
      <c r="B14" s="23" t="s">
        <v>36</v>
      </c>
      <c r="C14" s="25" t="s">
        <v>37</v>
      </c>
      <c r="D14" s="23" t="s">
        <v>15</v>
      </c>
      <c r="E14" s="16">
        <v>4</v>
      </c>
      <c r="F14" s="29"/>
      <c r="G14" s="22">
        <v>125</v>
      </c>
    </row>
    <row r="15" spans="1:7">
      <c r="A15" s="22">
        <v>13</v>
      </c>
      <c r="B15" s="23" t="s">
        <v>38</v>
      </c>
      <c r="C15" s="23" t="s">
        <v>39</v>
      </c>
      <c r="D15" s="23" t="s">
        <v>15</v>
      </c>
      <c r="E15" s="16">
        <v>5</v>
      </c>
      <c r="F15" s="30"/>
      <c r="G15" s="22">
        <v>20</v>
      </c>
    </row>
    <row r="16" spans="1:7">
      <c r="A16" s="22">
        <v>14</v>
      </c>
      <c r="B16" s="23" t="s">
        <v>40</v>
      </c>
      <c r="C16" s="25" t="s">
        <v>41</v>
      </c>
      <c r="D16" s="23" t="s">
        <v>15</v>
      </c>
      <c r="E16" s="16">
        <v>10</v>
      </c>
      <c r="F16" s="22"/>
      <c r="G16" s="22">
        <v>65</v>
      </c>
    </row>
    <row r="17" spans="1:7">
      <c r="A17" s="22">
        <v>15</v>
      </c>
      <c r="B17" s="23" t="s">
        <v>42</v>
      </c>
      <c r="C17" s="23" t="s">
        <v>43</v>
      </c>
      <c r="D17" s="23" t="s">
        <v>15</v>
      </c>
      <c r="E17" s="16">
        <v>10</v>
      </c>
      <c r="F17" s="22"/>
      <c r="G17" s="22">
        <v>6</v>
      </c>
    </row>
    <row r="18" spans="1:7">
      <c r="A18" s="22">
        <v>16</v>
      </c>
      <c r="B18" s="23" t="s">
        <v>44</v>
      </c>
      <c r="C18" s="23" t="s">
        <v>45</v>
      </c>
      <c r="D18" s="23" t="s">
        <v>29</v>
      </c>
      <c r="E18" s="16">
        <v>20</v>
      </c>
      <c r="F18" s="22"/>
      <c r="G18" s="22">
        <v>5</v>
      </c>
    </row>
    <row r="19" ht="51" customHeight="1" spans="1:7">
      <c r="A19" s="22">
        <v>17</v>
      </c>
      <c r="B19" s="23" t="s">
        <v>46</v>
      </c>
      <c r="C19" s="24" t="s">
        <v>47</v>
      </c>
      <c r="D19" s="23" t="s">
        <v>29</v>
      </c>
      <c r="E19" s="16">
        <v>20</v>
      </c>
      <c r="F19" s="22" t="str">
        <f>_xlfn.DISPIMG("ID_5B601665CA8C455A9067F3761666F2A7",1)</f>
        <v>=DISPIMG("ID_5B601665CA8C455A9067F3761666F2A7",1)</v>
      </c>
      <c r="G19" s="22">
        <v>4</v>
      </c>
    </row>
    <row r="20" spans="1:7">
      <c r="A20" s="22">
        <v>18</v>
      </c>
      <c r="B20" s="23" t="s">
        <v>48</v>
      </c>
      <c r="C20" s="26" t="s">
        <v>49</v>
      </c>
      <c r="D20" s="23" t="s">
        <v>50</v>
      </c>
      <c r="E20" s="16">
        <v>1</v>
      </c>
      <c r="G20" s="22">
        <v>16</v>
      </c>
    </row>
    <row r="21" ht="51" customHeight="1" spans="1:7">
      <c r="A21" s="22">
        <v>19</v>
      </c>
      <c r="B21" s="23" t="s">
        <v>51</v>
      </c>
      <c r="C21" s="31" t="s">
        <v>52</v>
      </c>
      <c r="D21" s="23" t="s">
        <v>50</v>
      </c>
      <c r="E21" s="16">
        <v>1</v>
      </c>
      <c r="F21" s="22" t="str">
        <f>_xlfn.DISPIMG("ID_9D16D18B7E194C38853AE1AFDDD32D38",1)</f>
        <v>=DISPIMG("ID_9D16D18B7E194C38853AE1AFDDD32D38",1)</v>
      </c>
      <c r="G21" s="22">
        <v>16</v>
      </c>
    </row>
    <row r="22" spans="1:7">
      <c r="A22" s="22">
        <v>20</v>
      </c>
      <c r="B22" s="32" t="s">
        <v>53</v>
      </c>
      <c r="C22" s="33" t="s">
        <v>54</v>
      </c>
      <c r="D22" s="32" t="s">
        <v>29</v>
      </c>
      <c r="E22" s="16">
        <v>2</v>
      </c>
      <c r="F22" s="22"/>
      <c r="G22" s="22">
        <v>180</v>
      </c>
    </row>
    <row r="23" spans="1:7">
      <c r="A23" s="22">
        <v>21</v>
      </c>
      <c r="B23" s="32" t="s">
        <v>55</v>
      </c>
      <c r="C23" s="26" t="s">
        <v>56</v>
      </c>
      <c r="D23" s="32" t="s">
        <v>10</v>
      </c>
      <c r="E23" s="16">
        <v>1</v>
      </c>
      <c r="F23" s="22"/>
      <c r="G23" s="22">
        <v>85</v>
      </c>
    </row>
    <row r="24" spans="1:7">
      <c r="A24" s="22">
        <v>22</v>
      </c>
      <c r="B24" s="32" t="s">
        <v>57</v>
      </c>
      <c r="C24" s="32" t="s">
        <v>58</v>
      </c>
      <c r="D24" s="32" t="s">
        <v>29</v>
      </c>
      <c r="E24" s="16">
        <v>2</v>
      </c>
      <c r="F24" s="22"/>
      <c r="G24" s="22">
        <v>4</v>
      </c>
    </row>
    <row r="25" spans="1:7">
      <c r="A25" s="22">
        <v>23</v>
      </c>
      <c r="B25" s="32" t="s">
        <v>59</v>
      </c>
      <c r="C25" s="32" t="s">
        <v>60</v>
      </c>
      <c r="D25" s="32" t="s">
        <v>10</v>
      </c>
      <c r="E25" s="16">
        <v>5</v>
      </c>
      <c r="F25" s="22"/>
      <c r="G25" s="22">
        <v>8</v>
      </c>
    </row>
    <row r="26" spans="1:7">
      <c r="A26" s="22">
        <v>24</v>
      </c>
      <c r="B26" s="32" t="s">
        <v>61</v>
      </c>
      <c r="C26" s="32" t="s">
        <v>62</v>
      </c>
      <c r="D26" s="32" t="s">
        <v>10</v>
      </c>
      <c r="E26" s="16">
        <v>100</v>
      </c>
      <c r="F26" s="22"/>
      <c r="G26" s="22">
        <v>3</v>
      </c>
    </row>
    <row r="27" spans="1:7">
      <c r="A27" s="22">
        <v>25</v>
      </c>
      <c r="B27" s="32" t="s">
        <v>63</v>
      </c>
      <c r="C27" s="32" t="s">
        <v>64</v>
      </c>
      <c r="D27" s="32" t="s">
        <v>29</v>
      </c>
      <c r="E27" s="16">
        <v>50</v>
      </c>
      <c r="F27" s="22"/>
      <c r="G27" s="22">
        <v>0.35</v>
      </c>
    </row>
    <row r="28" spans="1:7">
      <c r="A28" s="22">
        <v>26</v>
      </c>
      <c r="B28" s="32" t="s">
        <v>65</v>
      </c>
      <c r="C28" s="32" t="s">
        <v>64</v>
      </c>
      <c r="D28" s="32" t="s">
        <v>29</v>
      </c>
      <c r="E28" s="16">
        <v>50</v>
      </c>
      <c r="F28" s="22"/>
      <c r="G28" s="22">
        <v>0.35</v>
      </c>
    </row>
    <row r="29" ht="51" customHeight="1" spans="1:7">
      <c r="A29" s="22">
        <v>27</v>
      </c>
      <c r="B29" s="23" t="s">
        <v>66</v>
      </c>
      <c r="C29" s="34" t="s">
        <v>67</v>
      </c>
      <c r="D29" s="23" t="s">
        <v>10</v>
      </c>
      <c r="E29" s="16">
        <v>5</v>
      </c>
      <c r="F29" s="22" t="str">
        <f>_xlfn.DISPIMG("ID_56A5349E18504108A2EB623191EA27C4",1)</f>
        <v>=DISPIMG("ID_56A5349E18504108A2EB623191EA27C4",1)</v>
      </c>
      <c r="G29" s="22">
        <v>15</v>
      </c>
    </row>
    <row r="30" spans="1:7">
      <c r="A30" s="22">
        <v>28</v>
      </c>
      <c r="B30" s="32" t="s">
        <v>68</v>
      </c>
      <c r="C30" s="32" t="s">
        <v>69</v>
      </c>
      <c r="D30" s="32" t="s">
        <v>29</v>
      </c>
      <c r="E30" s="16">
        <v>2</v>
      </c>
      <c r="F30" s="22"/>
      <c r="G30" s="22">
        <v>60</v>
      </c>
    </row>
    <row r="31" spans="1:7">
      <c r="A31" s="22">
        <v>29</v>
      </c>
      <c r="B31" s="32" t="s">
        <v>70</v>
      </c>
      <c r="C31" s="34" t="s">
        <v>71</v>
      </c>
      <c r="D31" s="32" t="s">
        <v>29</v>
      </c>
      <c r="E31" s="16">
        <v>2</v>
      </c>
      <c r="F31" s="22"/>
      <c r="G31" s="22">
        <v>10</v>
      </c>
    </row>
    <row r="32" spans="1:7">
      <c r="A32" s="22">
        <v>30</v>
      </c>
      <c r="B32" s="32" t="s">
        <v>70</v>
      </c>
      <c r="C32" s="34" t="s">
        <v>72</v>
      </c>
      <c r="D32" s="32" t="s">
        <v>29</v>
      </c>
      <c r="E32" s="16">
        <v>2</v>
      </c>
      <c r="F32" s="22"/>
      <c r="G32" s="22">
        <v>12</v>
      </c>
    </row>
    <row r="33" spans="1:7">
      <c r="A33" s="22">
        <v>31</v>
      </c>
      <c r="B33" s="32" t="s">
        <v>70</v>
      </c>
      <c r="C33" s="34" t="s">
        <v>73</v>
      </c>
      <c r="D33" s="32" t="s">
        <v>29</v>
      </c>
      <c r="E33" s="16">
        <v>2</v>
      </c>
      <c r="F33" s="22"/>
      <c r="G33" s="22">
        <v>17</v>
      </c>
    </row>
    <row r="34" spans="1:7">
      <c r="A34" s="22">
        <v>32</v>
      </c>
      <c r="B34" s="32" t="s">
        <v>74</v>
      </c>
      <c r="C34" s="34" t="s">
        <v>75</v>
      </c>
      <c r="D34" s="32" t="s">
        <v>29</v>
      </c>
      <c r="E34" s="16">
        <v>10</v>
      </c>
      <c r="F34" s="22"/>
      <c r="G34" s="22">
        <v>2</v>
      </c>
    </row>
    <row r="35" ht="70.95" customHeight="1" spans="1:7">
      <c r="A35" s="22">
        <v>33</v>
      </c>
      <c r="B35" s="32" t="s">
        <v>76</v>
      </c>
      <c r="C35" s="34" t="s">
        <v>77</v>
      </c>
      <c r="D35" s="32" t="s">
        <v>29</v>
      </c>
      <c r="E35" s="16">
        <v>1</v>
      </c>
      <c r="F35" s="22" t="str">
        <f>_xlfn.DISPIMG("ID_0EF4CA0F499D45349ED62AC6CC0369A8",1)</f>
        <v>=DISPIMG("ID_0EF4CA0F499D45349ED62AC6CC0369A8",1)</v>
      </c>
      <c r="G35" s="22">
        <v>90</v>
      </c>
    </row>
    <row r="36" spans="1:7">
      <c r="A36" s="22">
        <v>34</v>
      </c>
      <c r="B36" s="32" t="s">
        <v>78</v>
      </c>
      <c r="C36" s="32" t="s">
        <v>79</v>
      </c>
      <c r="D36" s="32" t="s">
        <v>80</v>
      </c>
      <c r="E36" s="16">
        <v>100</v>
      </c>
      <c r="F36" s="22"/>
      <c r="G36" s="22">
        <v>1.5</v>
      </c>
    </row>
    <row r="37" spans="1:7">
      <c r="A37" s="22">
        <v>35</v>
      </c>
      <c r="B37" s="32" t="s">
        <v>81</v>
      </c>
      <c r="C37" s="34" t="s">
        <v>82</v>
      </c>
      <c r="D37" s="32" t="s">
        <v>29</v>
      </c>
      <c r="E37" s="16">
        <v>4</v>
      </c>
      <c r="F37" s="22"/>
      <c r="G37" s="22">
        <v>32</v>
      </c>
    </row>
    <row r="38" ht="51" customHeight="1" spans="1:7">
      <c r="A38" s="22">
        <v>36</v>
      </c>
      <c r="B38" s="32" t="s">
        <v>83</v>
      </c>
      <c r="C38" s="34" t="s">
        <v>84</v>
      </c>
      <c r="D38" s="32" t="s">
        <v>10</v>
      </c>
      <c r="E38" s="16">
        <v>1</v>
      </c>
      <c r="F38" s="22" t="str">
        <f>_xlfn.DISPIMG("ID_689E5114C7C241E88A57CAC565E2F54B",1)</f>
        <v>=DISPIMG("ID_689E5114C7C241E88A57CAC565E2F54B",1)</v>
      </c>
      <c r="G38" s="22">
        <v>12</v>
      </c>
    </row>
    <row r="39" ht="51" customHeight="1" spans="1:7">
      <c r="A39" s="22">
        <v>37</v>
      </c>
      <c r="B39" s="32" t="s">
        <v>85</v>
      </c>
      <c r="C39" s="32" t="s">
        <v>86</v>
      </c>
      <c r="D39" s="32" t="s">
        <v>87</v>
      </c>
      <c r="E39" s="16">
        <v>5</v>
      </c>
      <c r="F39" s="22" t="str">
        <f>_xlfn.DISPIMG("ID_D7752BDF6B5B4DB385CC9DF59D08EFEC",1)</f>
        <v>=DISPIMG("ID_D7752BDF6B5B4DB385CC9DF59D08EFEC",1)</v>
      </c>
      <c r="G39" s="22">
        <v>20</v>
      </c>
    </row>
    <row r="40" spans="1:7">
      <c r="A40" s="22">
        <v>38</v>
      </c>
      <c r="B40" s="32" t="s">
        <v>88</v>
      </c>
      <c r="C40" s="34" t="s">
        <v>89</v>
      </c>
      <c r="D40" s="32" t="s">
        <v>87</v>
      </c>
      <c r="E40" s="16">
        <v>2</v>
      </c>
      <c r="F40" s="22"/>
      <c r="G40" s="22">
        <v>3</v>
      </c>
    </row>
    <row r="41" ht="51" customHeight="1" spans="1:7">
      <c r="A41" s="22">
        <v>39</v>
      </c>
      <c r="B41" s="32" t="s">
        <v>90</v>
      </c>
      <c r="C41" s="34" t="s">
        <v>91</v>
      </c>
      <c r="D41" s="32" t="s">
        <v>10</v>
      </c>
      <c r="E41" s="16">
        <v>1</v>
      </c>
      <c r="F41" s="22" t="str">
        <f>_xlfn.DISPIMG("ID_C4F321BCFF154A378518A91B95147C89",1)</f>
        <v>=DISPIMG("ID_C4F321BCFF154A378518A91B95147C89",1)</v>
      </c>
      <c r="G41" s="22">
        <v>28</v>
      </c>
    </row>
    <row r="42" spans="1:7">
      <c r="A42" s="22">
        <v>40</v>
      </c>
      <c r="B42" s="32" t="s">
        <v>92</v>
      </c>
      <c r="C42" s="34" t="s">
        <v>93</v>
      </c>
      <c r="D42" s="32" t="s">
        <v>10</v>
      </c>
      <c r="E42" s="16">
        <v>10</v>
      </c>
      <c r="F42" s="22"/>
      <c r="G42" s="22">
        <v>9</v>
      </c>
    </row>
    <row r="43" ht="51" customHeight="1" spans="1:7">
      <c r="A43" s="22">
        <v>41</v>
      </c>
      <c r="B43" s="32" t="s">
        <v>94</v>
      </c>
      <c r="C43" s="34" t="s">
        <v>95</v>
      </c>
      <c r="D43" s="32" t="s">
        <v>29</v>
      </c>
      <c r="E43" s="16">
        <v>2</v>
      </c>
      <c r="F43" s="22" t="str">
        <f>_xlfn.DISPIMG("ID_F42536588FAB43A1B331AD1F53364172",1)</f>
        <v>=DISPIMG("ID_F42536588FAB43A1B331AD1F53364172",1)</v>
      </c>
      <c r="G43" s="22">
        <v>10</v>
      </c>
    </row>
    <row r="44" ht="51" customHeight="1" spans="1:7">
      <c r="A44" s="22">
        <v>42</v>
      </c>
      <c r="B44" s="32" t="s">
        <v>96</v>
      </c>
      <c r="C44" s="32" t="s">
        <v>97</v>
      </c>
      <c r="D44" s="32" t="s">
        <v>87</v>
      </c>
      <c r="E44" s="16">
        <v>1</v>
      </c>
      <c r="F44" s="22" t="str">
        <f>_xlfn.DISPIMG("ID_1DAD000D15E544858EFD33ED6C8970AA",1)</f>
        <v>=DISPIMG("ID_1DAD000D15E544858EFD33ED6C8970AA",1)</v>
      </c>
      <c r="G44" s="22">
        <v>15</v>
      </c>
    </row>
    <row r="45" ht="51" customHeight="1" spans="1:7">
      <c r="A45" s="22">
        <v>43</v>
      </c>
      <c r="B45" s="32" t="s">
        <v>98</v>
      </c>
      <c r="C45" s="32" t="s">
        <v>99</v>
      </c>
      <c r="D45" s="32" t="s">
        <v>87</v>
      </c>
      <c r="E45" s="16">
        <v>1</v>
      </c>
      <c r="F45" s="22" t="str">
        <f>_xlfn.DISPIMG("ID_759846DEBD5A47389CD18015E667A21F",1)</f>
        <v>=DISPIMG("ID_759846DEBD5A47389CD18015E667A21F",1)</v>
      </c>
      <c r="G45" s="22">
        <v>12</v>
      </c>
    </row>
    <row r="46" spans="1:7">
      <c r="A46" s="22">
        <v>44</v>
      </c>
      <c r="B46" s="32" t="s">
        <v>100</v>
      </c>
      <c r="C46" s="34" t="s">
        <v>101</v>
      </c>
      <c r="D46" s="32" t="s">
        <v>102</v>
      </c>
      <c r="E46" s="16">
        <v>1</v>
      </c>
      <c r="F46" s="22"/>
      <c r="G46" s="22">
        <v>8</v>
      </c>
    </row>
    <row r="47" ht="51" customHeight="1" spans="1:7">
      <c r="A47" s="22">
        <v>45</v>
      </c>
      <c r="B47" s="32" t="s">
        <v>103</v>
      </c>
      <c r="C47" s="32" t="s">
        <v>104</v>
      </c>
      <c r="D47" s="32" t="s">
        <v>29</v>
      </c>
      <c r="E47" s="16">
        <v>2</v>
      </c>
      <c r="F47" s="22" t="str">
        <f>_xlfn.DISPIMG("ID_BBDD8C67444D4B269395A3E5C08B3164",1)</f>
        <v>=DISPIMG("ID_BBDD8C67444D4B269395A3E5C08B3164",1)</v>
      </c>
      <c r="G47" s="22">
        <v>10</v>
      </c>
    </row>
    <row r="48" ht="51" customHeight="1" spans="1:7">
      <c r="A48" s="22">
        <v>46</v>
      </c>
      <c r="B48" s="32" t="s">
        <v>105</v>
      </c>
      <c r="C48" s="32" t="s">
        <v>106</v>
      </c>
      <c r="D48" s="32" t="s">
        <v>87</v>
      </c>
      <c r="E48" s="16">
        <v>2</v>
      </c>
      <c r="F48" s="22" t="str">
        <f>_xlfn.DISPIMG("ID_ACA963B742E24D27AFDDED2CDCB8091F",1)</f>
        <v>=DISPIMG("ID_ACA963B742E24D27AFDDED2CDCB8091F",1)</v>
      </c>
      <c r="G48" s="22">
        <v>15</v>
      </c>
    </row>
    <row r="49" ht="51" customHeight="1" spans="1:7">
      <c r="A49" s="22">
        <v>47</v>
      </c>
      <c r="B49" s="32" t="s">
        <v>107</v>
      </c>
      <c r="C49" s="34" t="s">
        <v>108</v>
      </c>
      <c r="D49" s="32" t="s">
        <v>15</v>
      </c>
      <c r="E49" s="16">
        <v>5</v>
      </c>
      <c r="F49" s="22" t="str">
        <f>_xlfn.DISPIMG("ID_DE13DCA3C2EC4E719EB3B1748A2EC161",1)</f>
        <v>=DISPIMG("ID_DE13DCA3C2EC4E719EB3B1748A2EC161",1)</v>
      </c>
      <c r="G49" s="22">
        <v>14</v>
      </c>
    </row>
    <row r="50" spans="1:7">
      <c r="A50" s="22">
        <v>48</v>
      </c>
      <c r="B50" s="32" t="s">
        <v>109</v>
      </c>
      <c r="C50" s="34" t="s">
        <v>110</v>
      </c>
      <c r="D50" s="32" t="s">
        <v>10</v>
      </c>
      <c r="E50" s="16">
        <v>1</v>
      </c>
      <c r="F50" s="22"/>
      <c r="G50" s="22">
        <v>10</v>
      </c>
    </row>
    <row r="51" spans="1:7">
      <c r="A51" s="22">
        <v>49</v>
      </c>
      <c r="B51" s="32" t="s">
        <v>111</v>
      </c>
      <c r="C51" s="34" t="s">
        <v>112</v>
      </c>
      <c r="D51" s="32" t="s">
        <v>10</v>
      </c>
      <c r="E51" s="16">
        <v>20</v>
      </c>
      <c r="F51" s="22"/>
      <c r="G51" s="22">
        <v>5</v>
      </c>
    </row>
    <row r="52" ht="51" customHeight="1" spans="1:7">
      <c r="A52" s="22">
        <v>50</v>
      </c>
      <c r="B52" s="32" t="s">
        <v>113</v>
      </c>
      <c r="C52" s="34" t="s">
        <v>114</v>
      </c>
      <c r="D52" s="32" t="s">
        <v>115</v>
      </c>
      <c r="E52" s="16">
        <v>1</v>
      </c>
      <c r="F52" s="22" t="str">
        <f>_xlfn.DISPIMG("ID_D248293B95334770B4B94128D8D8FC7D",1)</f>
        <v>=DISPIMG("ID_D248293B95334770B4B94128D8D8FC7D",1)</v>
      </c>
      <c r="G52" s="22">
        <v>68</v>
      </c>
    </row>
    <row r="53" ht="51" customHeight="1" spans="1:7">
      <c r="A53" s="22">
        <v>51</v>
      </c>
      <c r="B53" s="32" t="s">
        <v>116</v>
      </c>
      <c r="C53" s="23" t="s">
        <v>117</v>
      </c>
      <c r="D53" s="23" t="s">
        <v>29</v>
      </c>
      <c r="E53" s="16">
        <v>30</v>
      </c>
      <c r="F53" s="22" t="str">
        <f>_xlfn.DISPIMG("ID_E5CC65AC1BDD4BE9942D82044FBE80F9",1)</f>
        <v>=DISPIMG("ID_E5CC65AC1BDD4BE9942D82044FBE80F9",1)</v>
      </c>
      <c r="G53" s="22">
        <v>25</v>
      </c>
    </row>
    <row r="54" ht="51" customHeight="1" spans="1:7">
      <c r="A54" s="22">
        <v>52</v>
      </c>
      <c r="B54" s="23" t="s">
        <v>118</v>
      </c>
      <c r="C54" s="34" t="s">
        <v>119</v>
      </c>
      <c r="D54" s="23" t="s">
        <v>29</v>
      </c>
      <c r="E54" s="22">
        <v>1</v>
      </c>
      <c r="F54" s="22" t="str">
        <f>_xlfn.DISPIMG("ID_172B4A58B47649FEBEFFEB6A49113896",1)</f>
        <v>=DISPIMG("ID_172B4A58B47649FEBEFFEB6A49113896",1)</v>
      </c>
      <c r="G54" s="22">
        <v>180</v>
      </c>
    </row>
    <row r="55" ht="51" customHeight="1" spans="1:7">
      <c r="A55" s="22">
        <v>53</v>
      </c>
      <c r="B55" s="23" t="s">
        <v>120</v>
      </c>
      <c r="C55" s="34" t="s">
        <v>121</v>
      </c>
      <c r="D55" s="23" t="s">
        <v>29</v>
      </c>
      <c r="E55" s="22">
        <v>1</v>
      </c>
      <c r="F55" s="22" t="str">
        <f>_xlfn.DISPIMG("ID_77B00B15F03D48D1B44DA4AFB10280F9",1)</f>
        <v>=DISPIMG("ID_77B00B15F03D48D1B44DA4AFB10280F9",1)</v>
      </c>
      <c r="G55" s="22">
        <v>260</v>
      </c>
    </row>
    <row r="56" ht="51" customHeight="1" spans="1:7">
      <c r="A56" s="22">
        <v>54</v>
      </c>
      <c r="B56" s="23" t="s">
        <v>122</v>
      </c>
      <c r="C56" s="34" t="s">
        <v>123</v>
      </c>
      <c r="D56" s="23" t="s">
        <v>29</v>
      </c>
      <c r="E56" s="22">
        <v>1</v>
      </c>
      <c r="F56" s="22" t="str">
        <f>_xlfn.DISPIMG("ID_F0FB3924609B4757820622ED119E49A4",1)</f>
        <v>=DISPIMG("ID_F0FB3924609B4757820622ED119E49A4",1)</v>
      </c>
      <c r="G56" s="22">
        <v>385</v>
      </c>
    </row>
    <row r="57" spans="1:7">
      <c r="A57" s="22">
        <v>55</v>
      </c>
      <c r="B57" s="23" t="s">
        <v>124</v>
      </c>
      <c r="C57" s="34" t="s">
        <v>125</v>
      </c>
      <c r="D57" s="23" t="s">
        <v>29</v>
      </c>
      <c r="E57" s="22">
        <v>2</v>
      </c>
      <c r="F57" s="22"/>
      <c r="G57" s="22">
        <v>32</v>
      </c>
    </row>
  </sheetData>
  <mergeCells count="2">
    <mergeCell ref="A1:G1"/>
    <mergeCell ref="F13:F15"/>
  </mergeCells>
  <pageMargins left="0.7" right="0.7" top="0.75" bottom="0.75" header="0.3" footer="0.3"/>
  <pageSetup paperSize="9" scale="7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zoomScale="115" zoomScaleNormal="115" topLeftCell="A25" workbookViewId="0">
      <selection activeCell="A1" sqref="A1:G25"/>
    </sheetView>
  </sheetViews>
  <sheetFormatPr defaultColWidth="9" defaultRowHeight="13.5" outlineLevelCol="6"/>
  <cols>
    <col min="1" max="1" width="5.375" customWidth="1"/>
    <col min="2" max="2" width="19.125" customWidth="1"/>
    <col min="3" max="3" width="22.75" customWidth="1"/>
    <col min="4" max="5" width="5.375" customWidth="1"/>
    <col min="6" max="6" width="15.2166666666667" customWidth="1"/>
    <col min="7" max="7" width="11.875" customWidth="1"/>
    <col min="8" max="8" width="15.1" customWidth="1"/>
  </cols>
  <sheetData>
    <row r="1" ht="20.25" spans="1:7">
      <c r="A1" s="1" t="s">
        <v>126</v>
      </c>
      <c r="B1" s="1"/>
      <c r="C1" s="1"/>
      <c r="D1" s="1"/>
      <c r="E1" s="1"/>
      <c r="F1" s="1"/>
      <c r="G1" s="1"/>
    </row>
    <row r="2" ht="25.5" spans="1:7">
      <c r="A2" s="11" t="s">
        <v>127</v>
      </c>
      <c r="B2" s="11" t="s">
        <v>128</v>
      </c>
      <c r="C2" s="11" t="s">
        <v>129</v>
      </c>
      <c r="D2" s="11" t="s">
        <v>5</v>
      </c>
      <c r="E2" s="11" t="s">
        <v>130</v>
      </c>
      <c r="F2" s="11" t="s">
        <v>6</v>
      </c>
      <c r="G2" s="12" t="s">
        <v>7</v>
      </c>
    </row>
    <row r="3" ht="46.05" customHeight="1" spans="1:7">
      <c r="A3" s="13">
        <v>1</v>
      </c>
      <c r="B3" s="14" t="s">
        <v>131</v>
      </c>
      <c r="C3" s="14" t="s">
        <v>132</v>
      </c>
      <c r="D3" s="15">
        <v>10</v>
      </c>
      <c r="E3" s="14" t="s">
        <v>29</v>
      </c>
      <c r="F3" s="14" t="str">
        <f>_xlfn.DISPIMG("ID_C0E0E2C3A3684B44A452A1A84BB71BEC",1)</f>
        <v>=DISPIMG("ID_C0E0E2C3A3684B44A452A1A84BB71BEC",1)</v>
      </c>
      <c r="G3" s="16">
        <v>18</v>
      </c>
    </row>
    <row r="4" ht="46.05" customHeight="1" spans="1:7">
      <c r="A4" s="16">
        <v>2</v>
      </c>
      <c r="B4" s="14" t="s">
        <v>133</v>
      </c>
      <c r="C4" s="14" t="s">
        <v>134</v>
      </c>
      <c r="D4" s="15">
        <v>10</v>
      </c>
      <c r="E4" s="14" t="s">
        <v>29</v>
      </c>
      <c r="F4" s="14" t="str">
        <f>_xlfn.DISPIMG("ID_C166A690D99B4B13BE1381BC7B07157A",1)</f>
        <v>=DISPIMG("ID_C166A690D99B4B13BE1381BC7B07157A",1)</v>
      </c>
      <c r="G4" s="16">
        <v>22</v>
      </c>
    </row>
    <row r="5" ht="46.05" customHeight="1" spans="1:7">
      <c r="A5" s="16">
        <v>3</v>
      </c>
      <c r="B5" s="14" t="s">
        <v>135</v>
      </c>
      <c r="C5" s="14" t="s">
        <v>136</v>
      </c>
      <c r="D5" s="16">
        <v>10</v>
      </c>
      <c r="E5" s="14" t="s">
        <v>29</v>
      </c>
      <c r="F5" s="14" t="str">
        <f>_xlfn.DISPIMG("ID_C166A690D99B4B13BE1381BC7B07157A",1)</f>
        <v>=DISPIMG("ID_C166A690D99B4B13BE1381BC7B07157A",1)</v>
      </c>
      <c r="G5" s="16">
        <v>30</v>
      </c>
    </row>
    <row r="6" spans="1:7">
      <c r="A6" s="13">
        <v>4</v>
      </c>
      <c r="B6" s="14" t="s">
        <v>137</v>
      </c>
      <c r="C6" s="17" t="s">
        <v>138</v>
      </c>
      <c r="D6" s="16">
        <v>24</v>
      </c>
      <c r="E6" s="14" t="s">
        <v>10</v>
      </c>
      <c r="F6" s="14"/>
      <c r="G6" s="16">
        <v>4</v>
      </c>
    </row>
    <row r="7" spans="1:7">
      <c r="A7" s="16">
        <v>5</v>
      </c>
      <c r="B7" s="14" t="s">
        <v>59</v>
      </c>
      <c r="C7" s="18" t="s">
        <v>139</v>
      </c>
      <c r="D7" s="16">
        <v>2</v>
      </c>
      <c r="E7" s="14" t="s">
        <v>115</v>
      </c>
      <c r="F7" s="14"/>
      <c r="G7" s="16">
        <v>6</v>
      </c>
    </row>
    <row r="8" ht="46.05" customHeight="1" spans="1:7">
      <c r="A8" s="16">
        <v>6</v>
      </c>
      <c r="B8" s="14" t="s">
        <v>90</v>
      </c>
      <c r="C8" s="14" t="s">
        <v>140</v>
      </c>
      <c r="D8" s="16">
        <v>1</v>
      </c>
      <c r="E8" s="14" t="s">
        <v>15</v>
      </c>
      <c r="F8" s="14" t="str">
        <f>_xlfn.DISPIMG("ID_49853ECDAA6B42B4B398E12E174A8F12",1)</f>
        <v>=DISPIMG("ID_49853ECDAA6B42B4B398E12E174A8F12",1)</v>
      </c>
      <c r="G8" s="16">
        <v>25</v>
      </c>
    </row>
    <row r="9" ht="61.05" customHeight="1" spans="1:7">
      <c r="A9" s="13">
        <v>7</v>
      </c>
      <c r="B9" s="14" t="s">
        <v>141</v>
      </c>
      <c r="C9" s="14" t="s">
        <v>142</v>
      </c>
      <c r="D9" s="15">
        <v>50</v>
      </c>
      <c r="E9" s="14" t="s">
        <v>10</v>
      </c>
      <c r="F9" s="14" t="str">
        <f>_xlfn.DISPIMG("ID_36212DBFF2BB46DBA98E8B8BCBB830D2",1)</f>
        <v>=DISPIMG("ID_36212DBFF2BB46DBA98E8B8BCBB830D2",1)</v>
      </c>
      <c r="G9" s="16">
        <v>15</v>
      </c>
    </row>
    <row r="10" ht="46.05" customHeight="1" spans="1:7">
      <c r="A10" s="16">
        <v>8</v>
      </c>
      <c r="B10" s="14" t="s">
        <v>83</v>
      </c>
      <c r="C10" s="14" t="s">
        <v>143</v>
      </c>
      <c r="D10" s="15">
        <v>10</v>
      </c>
      <c r="E10" s="14" t="s">
        <v>144</v>
      </c>
      <c r="F10" s="14" t="str">
        <f>_xlfn.DISPIMG("ID_FBBB284EB55D432C89B86637E51D9CF1",1)</f>
        <v>=DISPIMG("ID_FBBB284EB55D432C89B86637E51D9CF1",1)</v>
      </c>
      <c r="G10" s="16">
        <v>18</v>
      </c>
    </row>
    <row r="11" ht="46.05" customHeight="1" spans="1:7">
      <c r="A11" s="16">
        <v>9</v>
      </c>
      <c r="B11" s="14" t="s">
        <v>70</v>
      </c>
      <c r="C11" s="14" t="s">
        <v>145</v>
      </c>
      <c r="D11" s="15">
        <v>3</v>
      </c>
      <c r="E11" s="14" t="s">
        <v>29</v>
      </c>
      <c r="F11" s="14" t="str">
        <f>_xlfn.DISPIMG("ID_4FE77EE773544717B7DEC95B9E254494",1)</f>
        <v>=DISPIMG("ID_4FE77EE773544717B7DEC95B9E254494",1)</v>
      </c>
      <c r="G11" s="16">
        <v>8</v>
      </c>
    </row>
    <row r="12" ht="46.05" customHeight="1" spans="1:7">
      <c r="A12" s="13">
        <v>10</v>
      </c>
      <c r="B12" s="14" t="s">
        <v>146</v>
      </c>
      <c r="C12" s="14" t="s">
        <v>147</v>
      </c>
      <c r="D12" s="15">
        <v>5</v>
      </c>
      <c r="E12" s="14" t="s">
        <v>29</v>
      </c>
      <c r="F12" s="14" t="str">
        <f>_xlfn.DISPIMG("ID_CBBB6334F7164CD79024B6765C2909A7",1)</f>
        <v>=DISPIMG("ID_CBBB6334F7164CD79024B6765C2909A7",1)</v>
      </c>
      <c r="G12" s="16">
        <v>8</v>
      </c>
    </row>
    <row r="13" spans="1:7">
      <c r="A13" s="16">
        <v>11</v>
      </c>
      <c r="B13" s="19" t="s">
        <v>148</v>
      </c>
      <c r="C13" s="14" t="s">
        <v>149</v>
      </c>
      <c r="D13" s="15">
        <v>50</v>
      </c>
      <c r="E13" s="14" t="s">
        <v>18</v>
      </c>
      <c r="F13" s="14"/>
      <c r="G13" s="16">
        <v>4</v>
      </c>
    </row>
    <row r="14" spans="1:7">
      <c r="A14" s="16">
        <v>12</v>
      </c>
      <c r="B14" s="19" t="s">
        <v>148</v>
      </c>
      <c r="C14" s="14" t="s">
        <v>150</v>
      </c>
      <c r="D14" s="15">
        <v>50</v>
      </c>
      <c r="E14" s="14" t="s">
        <v>18</v>
      </c>
      <c r="F14" s="14"/>
      <c r="G14" s="16">
        <v>4</v>
      </c>
    </row>
    <row r="15" spans="1:7">
      <c r="A15" s="13">
        <v>13</v>
      </c>
      <c r="B15" s="20" t="s">
        <v>148</v>
      </c>
      <c r="C15" s="14" t="s">
        <v>151</v>
      </c>
      <c r="D15" s="15">
        <v>50</v>
      </c>
      <c r="E15" s="14" t="s">
        <v>18</v>
      </c>
      <c r="F15" s="14"/>
      <c r="G15" s="16">
        <v>4</v>
      </c>
    </row>
    <row r="16" ht="82.05" customHeight="1" spans="1:7">
      <c r="A16" s="16">
        <v>14</v>
      </c>
      <c r="B16" s="14" t="s">
        <v>152</v>
      </c>
      <c r="C16" s="15" t="s">
        <v>153</v>
      </c>
      <c r="D16" s="15">
        <v>2</v>
      </c>
      <c r="E16" s="14" t="s">
        <v>29</v>
      </c>
      <c r="F16" s="14" t="str">
        <f>_xlfn.DISPIMG("ID_884F99FE7B5C4E0BA44FD493E3B17D19",1)</f>
        <v>=DISPIMG("ID_884F99FE7B5C4E0BA44FD493E3B17D19",1)</v>
      </c>
      <c r="G16" s="16">
        <v>150</v>
      </c>
    </row>
    <row r="17" ht="58.05" customHeight="1" spans="1:7">
      <c r="A17" s="16">
        <v>15</v>
      </c>
      <c r="B17" s="14" t="s">
        <v>154</v>
      </c>
      <c r="C17" s="14" t="s">
        <v>155</v>
      </c>
      <c r="D17" s="15">
        <v>5</v>
      </c>
      <c r="E17" s="14" t="s">
        <v>144</v>
      </c>
      <c r="F17" s="14" t="str">
        <f>_xlfn.DISPIMG("ID_C73CB9F904B14ACC960B31E547C23A90",1)</f>
        <v>=DISPIMG("ID_C73CB9F904B14ACC960B31E547C23A90",1)</v>
      </c>
      <c r="G17" s="16">
        <v>20</v>
      </c>
    </row>
    <row r="18" ht="69" customHeight="1" spans="1:7">
      <c r="A18" s="13">
        <v>16</v>
      </c>
      <c r="B18" s="14" t="s">
        <v>156</v>
      </c>
      <c r="C18" s="14" t="s">
        <v>155</v>
      </c>
      <c r="D18" s="15">
        <v>5</v>
      </c>
      <c r="E18" s="14" t="s">
        <v>144</v>
      </c>
      <c r="F18" s="14" t="str">
        <f>_xlfn.DISPIMG("ID_90606BAFD0BE415F9374EB394298AF2C",1)</f>
        <v>=DISPIMG("ID_90606BAFD0BE415F9374EB394298AF2C",1)</v>
      </c>
      <c r="G18" s="16">
        <v>45</v>
      </c>
    </row>
    <row r="19" ht="61.05" customHeight="1" spans="1:7">
      <c r="A19" s="16">
        <v>17</v>
      </c>
      <c r="B19" s="14" t="s">
        <v>157</v>
      </c>
      <c r="C19" s="14" t="s">
        <v>155</v>
      </c>
      <c r="D19" s="15">
        <v>5</v>
      </c>
      <c r="E19" s="14" t="s">
        <v>144</v>
      </c>
      <c r="F19" s="14" t="str">
        <f>_xlfn.DISPIMG("ID_9E1BDEF547A54225AD14518DC371B434",1)</f>
        <v>=DISPIMG("ID_9E1BDEF547A54225AD14518DC371B434",1)</v>
      </c>
      <c r="G19" s="16">
        <v>45</v>
      </c>
    </row>
    <row r="20" spans="1:7">
      <c r="A20" s="16">
        <v>18</v>
      </c>
      <c r="B20" s="14" t="s">
        <v>158</v>
      </c>
      <c r="C20" s="14" t="s">
        <v>159</v>
      </c>
      <c r="D20" s="15">
        <v>50</v>
      </c>
      <c r="E20" s="14" t="s">
        <v>80</v>
      </c>
      <c r="F20" s="14"/>
      <c r="G20" s="16">
        <v>4</v>
      </c>
    </row>
    <row r="21" spans="1:7">
      <c r="A21" s="13">
        <v>19</v>
      </c>
      <c r="B21" s="14" t="s">
        <v>160</v>
      </c>
      <c r="C21" s="14" t="s">
        <v>161</v>
      </c>
      <c r="D21" s="15">
        <v>5</v>
      </c>
      <c r="E21" s="14" t="s">
        <v>144</v>
      </c>
      <c r="F21" s="14"/>
      <c r="G21" s="16">
        <v>45</v>
      </c>
    </row>
    <row r="22" ht="46.05" customHeight="1" spans="1:7">
      <c r="A22" s="16">
        <v>20</v>
      </c>
      <c r="B22" s="16" t="s">
        <v>162</v>
      </c>
      <c r="C22" s="14" t="s">
        <v>163</v>
      </c>
      <c r="D22" s="15">
        <v>10</v>
      </c>
      <c r="E22" s="14" t="s">
        <v>29</v>
      </c>
      <c r="F22" s="14" t="str">
        <f>_xlfn.DISPIMG("ID_C669D2018C714BE2A8690EA402F4D11F",1)</f>
        <v>=DISPIMG("ID_C669D2018C714BE2A8690EA402F4D11F",1)</v>
      </c>
      <c r="G22" s="16">
        <v>30</v>
      </c>
    </row>
    <row r="23" ht="46.05" customHeight="1" spans="1:7">
      <c r="A23" s="16">
        <v>21</v>
      </c>
      <c r="B23" s="14" t="s">
        <v>164</v>
      </c>
      <c r="C23" s="14" t="s">
        <v>165</v>
      </c>
      <c r="D23" s="15">
        <v>5</v>
      </c>
      <c r="E23" s="14" t="s">
        <v>29</v>
      </c>
      <c r="F23" s="14" t="str">
        <f>_xlfn.DISPIMG("ID_5E8F2743F5A6441BB474EE1A7DF1D3FA",1)</f>
        <v>=DISPIMG("ID_5E8F2743F5A6441BB474EE1A7DF1D3FA",1)</v>
      </c>
      <c r="G23" s="16">
        <v>20</v>
      </c>
    </row>
    <row r="24" ht="46.05" customHeight="1" spans="1:7">
      <c r="A24" s="13">
        <v>22</v>
      </c>
      <c r="B24" s="14" t="s">
        <v>166</v>
      </c>
      <c r="C24" s="14" t="s">
        <v>165</v>
      </c>
      <c r="D24" s="15">
        <v>5</v>
      </c>
      <c r="E24" s="14" t="s">
        <v>29</v>
      </c>
      <c r="F24" s="14" t="str">
        <f>_xlfn.DISPIMG("ID_BDC6574591084342BB6E46DB5CC26B5A",1)</f>
        <v>=DISPIMG("ID_BDC6574591084342BB6E46DB5CC26B5A",1)</v>
      </c>
      <c r="G24" s="16">
        <v>10</v>
      </c>
    </row>
    <row r="25" ht="64.95" customHeight="1" spans="1:7">
      <c r="A25" s="16">
        <v>23</v>
      </c>
      <c r="B25" s="14" t="s">
        <v>167</v>
      </c>
      <c r="C25" s="14" t="s">
        <v>168</v>
      </c>
      <c r="D25" s="15">
        <v>10</v>
      </c>
      <c r="E25" s="14" t="s">
        <v>29</v>
      </c>
      <c r="F25" s="14" t="str">
        <f>_xlfn.DISPIMG("ID_D51CF74C363D4923B909F47FE0714ABF",1)</f>
        <v>=DISPIMG("ID_D51CF74C363D4923B909F47FE0714ABF",1)</v>
      </c>
      <c r="G25" s="16">
        <v>20</v>
      </c>
    </row>
  </sheetData>
  <mergeCells count="1">
    <mergeCell ref="A1:G1"/>
  </mergeCells>
  <pageMargins left="0.7" right="0.7" top="0.75" bottom="0.75" header="0.3" footer="0.3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5"/>
  <sheetViews>
    <sheetView tabSelected="1" zoomScale="130" zoomScaleNormal="130" topLeftCell="A40" workbookViewId="0">
      <selection activeCell="A1" sqref="A1:G45"/>
    </sheetView>
  </sheetViews>
  <sheetFormatPr defaultColWidth="9" defaultRowHeight="13.5" outlineLevelCol="7"/>
  <cols>
    <col min="1" max="1" width="5.375" customWidth="1"/>
    <col min="2" max="2" width="13.875" customWidth="1"/>
    <col min="3" max="3" width="36.0583333333333" customWidth="1"/>
    <col min="4" max="4" width="5.33333333333333" customWidth="1"/>
    <col min="5" max="5" width="4.88333333333333" customWidth="1"/>
    <col min="6" max="6" width="17.4416666666667" customWidth="1"/>
    <col min="7" max="7" width="17.875" customWidth="1"/>
    <col min="8" max="8" width="13.2166666666667" customWidth="1"/>
  </cols>
  <sheetData>
    <row r="1" ht="20.25" spans="1:7">
      <c r="A1" s="1" t="s">
        <v>169</v>
      </c>
      <c r="B1" s="1"/>
      <c r="C1" s="1"/>
      <c r="D1" s="1"/>
      <c r="E1" s="1"/>
      <c r="F1" s="1"/>
      <c r="G1" s="1"/>
    </row>
    <row r="2" ht="14.25" spans="1:7">
      <c r="A2" s="2" t="s">
        <v>127</v>
      </c>
      <c r="B2" s="2" t="s">
        <v>128</v>
      </c>
      <c r="C2" s="2" t="s">
        <v>129</v>
      </c>
      <c r="D2" s="2" t="s">
        <v>130</v>
      </c>
      <c r="E2" s="3" t="s">
        <v>5</v>
      </c>
      <c r="F2" s="3" t="s">
        <v>6</v>
      </c>
      <c r="G2" s="4" t="s">
        <v>170</v>
      </c>
    </row>
    <row r="3" ht="69" customHeight="1" spans="1:7">
      <c r="A3" s="5">
        <v>1</v>
      </c>
      <c r="B3" s="6" t="s">
        <v>171</v>
      </c>
      <c r="C3" s="7" t="s">
        <v>172</v>
      </c>
      <c r="D3" s="6" t="s">
        <v>29</v>
      </c>
      <c r="E3" s="6">
        <v>1</v>
      </c>
      <c r="F3" s="6" t="str">
        <f>_xlfn.DISPIMG("ID_4C70B8B3238E408F829BD9E43F56CADB",1)</f>
        <v>=DISPIMG("ID_4C70B8B3238E408F829BD9E43F56CADB",1)</v>
      </c>
      <c r="G3" s="5">
        <v>75</v>
      </c>
    </row>
    <row r="4" ht="72" customHeight="1" spans="1:7">
      <c r="A4" s="5">
        <v>2</v>
      </c>
      <c r="B4" s="6" t="s">
        <v>173</v>
      </c>
      <c r="C4" s="8" t="s">
        <v>174</v>
      </c>
      <c r="D4" s="6" t="s">
        <v>29</v>
      </c>
      <c r="E4" s="6">
        <v>1</v>
      </c>
      <c r="F4" s="6" t="str">
        <f>_xlfn.DISPIMG("ID_1830F05F7CCB472E93617FC66310C7F5",1)</f>
        <v>=DISPIMG("ID_1830F05F7CCB472E93617FC66310C7F5",1)</v>
      </c>
      <c r="G4" s="5">
        <v>230</v>
      </c>
    </row>
    <row r="5" ht="76.95" customHeight="1" spans="1:7">
      <c r="A5" s="5">
        <v>3</v>
      </c>
      <c r="B5" s="6" t="s">
        <v>175</v>
      </c>
      <c r="C5" s="7" t="s">
        <v>176</v>
      </c>
      <c r="D5" s="6" t="s">
        <v>144</v>
      </c>
      <c r="E5" s="6">
        <v>1</v>
      </c>
      <c r="F5" s="6" t="str">
        <f>_xlfn.DISPIMG("ID_A93AD701E1FD44CEA2739D8EE7D808F9",1)</f>
        <v>=DISPIMG("ID_A93AD701E1FD44CEA2739D8EE7D808F9",1)</v>
      </c>
      <c r="G5" s="5">
        <v>70</v>
      </c>
    </row>
    <row r="6" ht="78" customHeight="1" spans="1:7">
      <c r="A6" s="5">
        <v>4</v>
      </c>
      <c r="B6" s="7" t="s">
        <v>177</v>
      </c>
      <c r="C6" s="7" t="s">
        <v>178</v>
      </c>
      <c r="D6" s="6" t="s">
        <v>29</v>
      </c>
      <c r="E6" s="6">
        <v>1</v>
      </c>
      <c r="F6" s="6" t="str">
        <f>_xlfn.DISPIMG("ID_8BE63C1BED384AD0A1DFCD433A599691",1)</f>
        <v>=DISPIMG("ID_8BE63C1BED384AD0A1DFCD433A599691",1)</v>
      </c>
      <c r="G6" s="5">
        <v>210</v>
      </c>
    </row>
    <row r="7" ht="64.05" customHeight="1" spans="1:7">
      <c r="A7" s="5">
        <v>5</v>
      </c>
      <c r="B7" s="6" t="s">
        <v>179</v>
      </c>
      <c r="C7" s="6" t="s">
        <v>180</v>
      </c>
      <c r="D7" s="6" t="s">
        <v>29</v>
      </c>
      <c r="E7" s="6">
        <v>1</v>
      </c>
      <c r="F7" s="6" t="str">
        <f>_xlfn.DISPIMG("ID_88EBB39F55D64254AAC79BA26006EB01",1)</f>
        <v>=DISPIMG("ID_88EBB39F55D64254AAC79BA26006EB01",1)</v>
      </c>
      <c r="G7" s="5">
        <v>20</v>
      </c>
    </row>
    <row r="8" ht="64.05" customHeight="1" spans="1:7">
      <c r="A8" s="5">
        <v>6</v>
      </c>
      <c r="B8" s="7" t="s">
        <v>181</v>
      </c>
      <c r="C8" s="6" t="s">
        <v>182</v>
      </c>
      <c r="D8" s="6" t="s">
        <v>29</v>
      </c>
      <c r="E8" s="6">
        <v>1</v>
      </c>
      <c r="F8" s="6" t="str">
        <f>_xlfn.DISPIMG("ID_D8351CF8F4754F2EA870759A7E6D741B",1)</f>
        <v>=DISPIMG("ID_D8351CF8F4754F2EA870759A7E6D741B",1)</v>
      </c>
      <c r="G8" s="5">
        <v>350</v>
      </c>
    </row>
    <row r="9" ht="64.05" customHeight="1" spans="1:7">
      <c r="A9" s="5">
        <v>7</v>
      </c>
      <c r="B9" s="7" t="s">
        <v>183</v>
      </c>
      <c r="C9" s="6" t="s">
        <v>184</v>
      </c>
      <c r="D9" s="6" t="s">
        <v>29</v>
      </c>
      <c r="E9" s="6">
        <v>1</v>
      </c>
      <c r="F9" s="6" t="str">
        <f>_xlfn.DISPIMG("ID_DA189F5E4CD742AD925BE7DEB914E04F",1)</f>
        <v>=DISPIMG("ID_DA189F5E4CD742AD925BE7DEB914E04F",1)</v>
      </c>
      <c r="G9" s="5">
        <v>260</v>
      </c>
    </row>
    <row r="10" ht="64.05" customHeight="1" spans="1:7">
      <c r="A10" s="5">
        <v>8</v>
      </c>
      <c r="B10" s="6" t="s">
        <v>185</v>
      </c>
      <c r="C10" s="6" t="s">
        <v>186</v>
      </c>
      <c r="D10" s="6" t="s">
        <v>29</v>
      </c>
      <c r="E10" s="6">
        <v>1</v>
      </c>
      <c r="F10" s="6" t="str">
        <f>_xlfn.DISPIMG("ID_606AB03CD3904BB8BE1E6B0F4B84D673",1)</f>
        <v>=DISPIMG("ID_606AB03CD3904BB8BE1E6B0F4B84D673",1)</v>
      </c>
      <c r="G10" s="5">
        <v>12</v>
      </c>
    </row>
    <row r="11" ht="64.05" customHeight="1" spans="1:7">
      <c r="A11" s="5">
        <v>9</v>
      </c>
      <c r="B11" s="6" t="s">
        <v>187</v>
      </c>
      <c r="C11" s="6" t="s">
        <v>188</v>
      </c>
      <c r="D11" s="6" t="s">
        <v>29</v>
      </c>
      <c r="E11" s="6">
        <v>1</v>
      </c>
      <c r="F11" s="6" t="str">
        <f>_xlfn.DISPIMG("ID_C95B8EA5C6A64BA085668FE615FB21C1",1)</f>
        <v>=DISPIMG("ID_C95B8EA5C6A64BA085668FE615FB21C1",1)</v>
      </c>
      <c r="G11" s="5">
        <v>140</v>
      </c>
    </row>
    <row r="12" ht="64.05" customHeight="1" spans="1:7">
      <c r="A12" s="5">
        <v>10</v>
      </c>
      <c r="B12" s="6" t="s">
        <v>189</v>
      </c>
      <c r="C12" s="6" t="s">
        <v>190</v>
      </c>
      <c r="D12" s="6" t="s">
        <v>29</v>
      </c>
      <c r="E12" s="6">
        <v>1</v>
      </c>
      <c r="F12" s="6" t="str">
        <f>_xlfn.DISPIMG("ID_7949E970E8F4412DA67CDBABBD2741E4",1)</f>
        <v>=DISPIMG("ID_7949E970E8F4412DA67CDBABBD2741E4",1)</v>
      </c>
      <c r="G12" s="5">
        <v>20</v>
      </c>
    </row>
    <row r="13" ht="64.05" customHeight="1" spans="1:7">
      <c r="A13" s="5">
        <v>11</v>
      </c>
      <c r="B13" s="6" t="s">
        <v>191</v>
      </c>
      <c r="C13" s="6" t="s">
        <v>192</v>
      </c>
      <c r="D13" s="6" t="s">
        <v>29</v>
      </c>
      <c r="E13" s="6">
        <v>1</v>
      </c>
      <c r="F13" s="6" t="str">
        <f>_xlfn.DISPIMG("ID_D1E01D65A5CA4B65ABD99E495DC21766",1)</f>
        <v>=DISPIMG("ID_D1E01D65A5CA4B65ABD99E495DC21766",1)</v>
      </c>
      <c r="G13" s="5">
        <v>45</v>
      </c>
    </row>
    <row r="14" ht="64.05" customHeight="1" spans="1:7">
      <c r="A14" s="5">
        <v>12</v>
      </c>
      <c r="B14" s="7" t="s">
        <v>193</v>
      </c>
      <c r="C14" s="6" t="s">
        <v>194</v>
      </c>
      <c r="D14" s="6" t="s">
        <v>29</v>
      </c>
      <c r="E14" s="6">
        <v>1</v>
      </c>
      <c r="F14" s="6" t="str">
        <f>_xlfn.DISPIMG("ID_7EF2D473D3A8483393F03FE90419DF2B",1)</f>
        <v>=DISPIMG("ID_7EF2D473D3A8483393F03FE90419DF2B",1)</v>
      </c>
      <c r="G14" s="5">
        <v>20</v>
      </c>
    </row>
    <row r="15" ht="64.05" customHeight="1" spans="1:7">
      <c r="A15" s="5">
        <v>13</v>
      </c>
      <c r="B15" s="7" t="s">
        <v>195</v>
      </c>
      <c r="C15" s="6" t="s">
        <v>196</v>
      </c>
      <c r="D15" s="6" t="s">
        <v>29</v>
      </c>
      <c r="E15" s="6">
        <v>1</v>
      </c>
      <c r="F15" s="6" t="str">
        <f>_xlfn.DISPIMG("ID_2A6E8814B3F949DBBCA6D8EAF77EA1CE",1)</f>
        <v>=DISPIMG("ID_2A6E8814B3F949DBBCA6D8EAF77EA1CE",1)</v>
      </c>
      <c r="G15" s="5">
        <v>45</v>
      </c>
    </row>
    <row r="16" ht="64.05" customHeight="1" spans="1:7">
      <c r="A16" s="5">
        <v>14</v>
      </c>
      <c r="B16" s="7" t="s">
        <v>197</v>
      </c>
      <c r="C16" s="6" t="s">
        <v>198</v>
      </c>
      <c r="D16" s="6" t="s">
        <v>29</v>
      </c>
      <c r="E16" s="6">
        <v>1</v>
      </c>
      <c r="F16" s="6" t="str">
        <f>_xlfn.DISPIMG("ID_F82289377CBB461093BB7981F1E6CC20",1)</f>
        <v>=DISPIMG("ID_F82289377CBB461093BB7981F1E6CC20",1)</v>
      </c>
      <c r="G16" s="5">
        <v>60</v>
      </c>
    </row>
    <row r="17" ht="64.05" customHeight="1" spans="1:7">
      <c r="A17" s="5">
        <v>15</v>
      </c>
      <c r="B17" s="5" t="s">
        <v>199</v>
      </c>
      <c r="C17" s="7" t="s">
        <v>200</v>
      </c>
      <c r="D17" s="6" t="s">
        <v>29</v>
      </c>
      <c r="E17" s="6">
        <v>1</v>
      </c>
      <c r="F17" s="6" t="str">
        <f>_xlfn.DISPIMG("ID_F9B5270F298F427E9A4DA84E9CE98D8F",1)</f>
        <v>=DISPIMG("ID_F9B5270F298F427E9A4DA84E9CE98D8F",1)</v>
      </c>
      <c r="G17" s="5">
        <v>75</v>
      </c>
    </row>
    <row r="18" ht="64.05" customHeight="1" spans="1:7">
      <c r="A18" s="5">
        <v>16</v>
      </c>
      <c r="B18" s="7" t="s">
        <v>201</v>
      </c>
      <c r="C18" s="6" t="s">
        <v>202</v>
      </c>
      <c r="D18" s="6" t="s">
        <v>29</v>
      </c>
      <c r="E18" s="6">
        <v>1</v>
      </c>
      <c r="F18" s="6" t="str">
        <f>_xlfn.DISPIMG("ID_61C1DA892B8F4AA7B6F7BF638B7845F3",1)</f>
        <v>=DISPIMG("ID_61C1DA892B8F4AA7B6F7BF638B7845F3",1)</v>
      </c>
      <c r="G18" s="5">
        <v>180</v>
      </c>
    </row>
    <row r="19" ht="64.05" customHeight="1" spans="1:7">
      <c r="A19" s="5">
        <v>17</v>
      </c>
      <c r="B19" s="6" t="s">
        <v>203</v>
      </c>
      <c r="C19" s="7" t="s">
        <v>204</v>
      </c>
      <c r="D19" s="6" t="s">
        <v>29</v>
      </c>
      <c r="E19" s="6">
        <v>1</v>
      </c>
      <c r="F19" s="6" t="str">
        <f>_xlfn.DISPIMG("ID_A7C7F99D34C14CECBE8540E391B18CDF",1)</f>
        <v>=DISPIMG("ID_A7C7F99D34C14CECBE8540E391B18CDF",1)</v>
      </c>
      <c r="G19" s="5">
        <v>90</v>
      </c>
    </row>
    <row r="20" ht="64.05" customHeight="1" spans="1:7">
      <c r="A20" s="5">
        <v>18</v>
      </c>
      <c r="B20" s="6" t="s">
        <v>205</v>
      </c>
      <c r="C20" s="7" t="s">
        <v>206</v>
      </c>
      <c r="D20" s="6" t="s">
        <v>29</v>
      </c>
      <c r="E20" s="6">
        <v>1</v>
      </c>
      <c r="F20" s="6" t="str">
        <f>_xlfn.DISPIMG("ID_A5C28979471D44A18AAFB2F5223144E0",1)</f>
        <v>=DISPIMG("ID_A5C28979471D44A18AAFB2F5223144E0",1)</v>
      </c>
      <c r="G20" s="5">
        <v>68</v>
      </c>
    </row>
    <row r="21" ht="64.05" customHeight="1" spans="1:7">
      <c r="A21" s="5">
        <v>19</v>
      </c>
      <c r="B21" s="6" t="s">
        <v>207</v>
      </c>
      <c r="C21" s="7" t="s">
        <v>208</v>
      </c>
      <c r="D21" s="6" t="s">
        <v>29</v>
      </c>
      <c r="E21" s="6">
        <v>1</v>
      </c>
      <c r="F21" s="6" t="str">
        <f>_xlfn.DISPIMG("ID_9F9D88F1DE394B189081F2135E0A6039",1)</f>
        <v>=DISPIMG("ID_9F9D88F1DE394B189081F2135E0A6039",1)</v>
      </c>
      <c r="G21" s="5">
        <v>120</v>
      </c>
    </row>
    <row r="22" ht="64.05" customHeight="1" spans="1:7">
      <c r="A22" s="5">
        <v>20</v>
      </c>
      <c r="B22" s="9" t="s">
        <v>209</v>
      </c>
      <c r="C22" s="6" t="s">
        <v>210</v>
      </c>
      <c r="D22" s="6" t="s">
        <v>29</v>
      </c>
      <c r="E22" s="6">
        <v>1</v>
      </c>
      <c r="F22" s="6" t="str">
        <f>_xlfn.DISPIMG("ID_F67C4B3E9D0F415EB24E2CD64F0E86ED",1)</f>
        <v>=DISPIMG("ID_F67C4B3E9D0F415EB24E2CD64F0E86ED",1)</v>
      </c>
      <c r="G22" s="5">
        <v>40</v>
      </c>
    </row>
    <row r="23" ht="64.05" customHeight="1" spans="1:7">
      <c r="A23" s="5">
        <v>21</v>
      </c>
      <c r="B23" s="9" t="s">
        <v>211</v>
      </c>
      <c r="C23" s="6" t="s">
        <v>212</v>
      </c>
      <c r="D23" s="6" t="s">
        <v>29</v>
      </c>
      <c r="E23" s="6">
        <v>3</v>
      </c>
      <c r="F23" s="6" t="str">
        <f>_xlfn.DISPIMG("ID_7EA54A595EFE4CE2B8B78B8A6B96F7B2",1)</f>
        <v>=DISPIMG("ID_7EA54A595EFE4CE2B8B78B8A6B96F7B2",1)</v>
      </c>
      <c r="G23" s="5">
        <v>40</v>
      </c>
    </row>
    <row r="24" ht="64.05" customHeight="1" spans="1:7">
      <c r="A24" s="5">
        <v>22</v>
      </c>
      <c r="B24" s="5" t="s">
        <v>213</v>
      </c>
      <c r="C24" s="6" t="s">
        <v>214</v>
      </c>
      <c r="D24" s="6" t="s">
        <v>29</v>
      </c>
      <c r="E24" s="6">
        <v>1</v>
      </c>
      <c r="F24" s="6" t="str">
        <f>_xlfn.DISPIMG("ID_1B157C4127284BFE8BDA40414301A1BB",1)</f>
        <v>=DISPIMG("ID_1B157C4127284BFE8BDA40414301A1BB",1)</v>
      </c>
      <c r="G24" s="5">
        <v>25</v>
      </c>
    </row>
    <row r="25" ht="64.05" customHeight="1" spans="1:7">
      <c r="A25" s="5">
        <v>23</v>
      </c>
      <c r="B25" s="7" t="s">
        <v>215</v>
      </c>
      <c r="C25" s="9" t="s">
        <v>216</v>
      </c>
      <c r="D25" s="6" t="s">
        <v>29</v>
      </c>
      <c r="E25" s="6">
        <v>1</v>
      </c>
      <c r="F25" s="6" t="str">
        <f>_xlfn.DISPIMG("ID_BD14C92B979E4381B059F0D651B088E9",1)</f>
        <v>=DISPIMG("ID_BD14C92B979E4381B059F0D651B088E9",1)</v>
      </c>
      <c r="G25" s="5">
        <v>25</v>
      </c>
    </row>
    <row r="26" ht="64.05" customHeight="1" spans="1:7">
      <c r="A26" s="5">
        <v>24</v>
      </c>
      <c r="B26" s="9" t="s">
        <v>217</v>
      </c>
      <c r="C26" s="9" t="s">
        <v>218</v>
      </c>
      <c r="D26" s="6" t="s">
        <v>29</v>
      </c>
      <c r="E26" s="6">
        <v>1</v>
      </c>
      <c r="F26" s="6" t="str">
        <f>_xlfn.DISPIMG("ID_EB3EDB4E15134DDBB1081BA60056512E",1)</f>
        <v>=DISPIMG("ID_EB3EDB4E15134DDBB1081BA60056512E",1)</v>
      </c>
      <c r="G26" s="5">
        <v>1900</v>
      </c>
    </row>
    <row r="27" ht="64.05" customHeight="1" spans="1:7">
      <c r="A27" s="5">
        <v>25</v>
      </c>
      <c r="B27" s="9" t="s">
        <v>219</v>
      </c>
      <c r="C27" s="9" t="s">
        <v>220</v>
      </c>
      <c r="D27" s="6" t="s">
        <v>29</v>
      </c>
      <c r="E27" s="6">
        <v>1</v>
      </c>
      <c r="F27" s="6" t="str">
        <f>_xlfn.DISPIMG("ID_D8C2A95FBCBA41A79BE77A66D82394C6",1)</f>
        <v>=DISPIMG("ID_D8C2A95FBCBA41A79BE77A66D82394C6",1)</v>
      </c>
      <c r="G27" s="5">
        <v>85</v>
      </c>
    </row>
    <row r="28" ht="64.05" customHeight="1" spans="1:7">
      <c r="A28" s="5">
        <v>26</v>
      </c>
      <c r="B28" s="6" t="s">
        <v>221</v>
      </c>
      <c r="C28" s="6" t="s">
        <v>222</v>
      </c>
      <c r="D28" s="6" t="s">
        <v>29</v>
      </c>
      <c r="E28" s="6">
        <v>1</v>
      </c>
      <c r="F28" s="6" t="str">
        <f>_xlfn.DISPIMG("ID_4DCFE31BBA8B46C2B19747BC5383371B",1)</f>
        <v>=DISPIMG("ID_4DCFE31BBA8B46C2B19747BC5383371B",1)</v>
      </c>
      <c r="G28" s="5">
        <v>45</v>
      </c>
    </row>
    <row r="29" ht="64.05" customHeight="1" spans="1:7">
      <c r="A29" s="5">
        <v>27</v>
      </c>
      <c r="B29" s="5" t="s">
        <v>223</v>
      </c>
      <c r="C29" s="6" t="s">
        <v>224</v>
      </c>
      <c r="D29" s="6" t="s">
        <v>29</v>
      </c>
      <c r="E29" s="6">
        <v>1</v>
      </c>
      <c r="F29" s="6" t="str">
        <f>_xlfn.DISPIMG("ID_DD224E8BA2D64BF1BD34F23C315EFEBC",1)</f>
        <v>=DISPIMG("ID_DD224E8BA2D64BF1BD34F23C315EFEBC",1)</v>
      </c>
      <c r="G29" s="5">
        <v>35</v>
      </c>
    </row>
    <row r="30" ht="82.95" customHeight="1" spans="1:7">
      <c r="A30" s="5">
        <v>28</v>
      </c>
      <c r="B30" s="7" t="s">
        <v>225</v>
      </c>
      <c r="C30" s="6" t="s">
        <v>226</v>
      </c>
      <c r="D30" s="6" t="s">
        <v>29</v>
      </c>
      <c r="E30" s="6">
        <v>1</v>
      </c>
      <c r="F30" s="6" t="str">
        <f>_xlfn.DISPIMG("ID_8F8B39EEB690422AAB2F202CC2FBE4F6",1)</f>
        <v>=DISPIMG("ID_8F8B39EEB690422AAB2F202CC2FBE4F6",1)</v>
      </c>
      <c r="G30" s="5">
        <v>89</v>
      </c>
    </row>
    <row r="31" ht="64.05" customHeight="1" spans="1:7">
      <c r="A31" s="5">
        <v>29</v>
      </c>
      <c r="B31" s="6" t="s">
        <v>227</v>
      </c>
      <c r="C31" s="7" t="s">
        <v>228</v>
      </c>
      <c r="D31" s="6" t="s">
        <v>29</v>
      </c>
      <c r="E31" s="6">
        <v>1</v>
      </c>
      <c r="F31" s="6" t="str">
        <f>_xlfn.DISPIMG("ID_730209F3058A494F83E6C17D068EC189",1)</f>
        <v>=DISPIMG("ID_730209F3058A494F83E6C17D068EC189",1)</v>
      </c>
      <c r="G31" s="5">
        <v>30</v>
      </c>
    </row>
    <row r="32" ht="64.05" customHeight="1" spans="1:7">
      <c r="A32" s="5">
        <v>30</v>
      </c>
      <c r="B32" s="7" t="s">
        <v>229</v>
      </c>
      <c r="C32" s="7" t="s">
        <v>230</v>
      </c>
      <c r="D32" s="6" t="s">
        <v>29</v>
      </c>
      <c r="E32" s="6">
        <v>1</v>
      </c>
      <c r="F32" s="6" t="str">
        <f>_xlfn.DISPIMG("ID_77B9B991A41F497E8D48659DAD0FE202",1)</f>
        <v>=DISPIMG("ID_77B9B991A41F497E8D48659DAD0FE202",1)</v>
      </c>
      <c r="G32" s="5">
        <v>180</v>
      </c>
    </row>
    <row r="33" ht="114" customHeight="1" spans="1:7">
      <c r="A33" s="5">
        <v>31</v>
      </c>
      <c r="B33" s="7" t="s">
        <v>231</v>
      </c>
      <c r="C33" s="7" t="s">
        <v>232</v>
      </c>
      <c r="D33" s="6" t="s">
        <v>29</v>
      </c>
      <c r="E33" s="6">
        <v>1</v>
      </c>
      <c r="F33" s="6" t="str">
        <f>_xlfn.DISPIMG("ID_6C1F29F0B21D4422AD439AF182FF9704",1)</f>
        <v>=DISPIMG("ID_6C1F29F0B21D4422AD439AF182FF9704",1)</v>
      </c>
      <c r="G33" s="5">
        <v>800</v>
      </c>
    </row>
    <row r="34" ht="64.05" customHeight="1" spans="1:7">
      <c r="A34" s="5">
        <v>32</v>
      </c>
      <c r="B34" s="7" t="s">
        <v>233</v>
      </c>
      <c r="C34" s="9" t="s">
        <v>234</v>
      </c>
      <c r="D34" s="6" t="s">
        <v>29</v>
      </c>
      <c r="E34" s="6">
        <v>1</v>
      </c>
      <c r="F34" s="6" t="str">
        <f>_xlfn.DISPIMG("ID_F522A9A949F4458DA5E2D6D6E262C9A3",1)</f>
        <v>=DISPIMG("ID_F522A9A949F4458DA5E2D6D6E262C9A3",1)</v>
      </c>
      <c r="G34" s="5">
        <v>320</v>
      </c>
    </row>
    <row r="35" ht="64.05" customHeight="1" spans="1:7">
      <c r="A35" s="5">
        <v>33</v>
      </c>
      <c r="B35" s="7" t="s">
        <v>235</v>
      </c>
      <c r="C35" s="7" t="s">
        <v>236</v>
      </c>
      <c r="D35" s="6" t="s">
        <v>29</v>
      </c>
      <c r="E35" s="6">
        <v>1</v>
      </c>
      <c r="F35" s="6" t="str">
        <f>_xlfn.DISPIMG("ID_874EAB1CFE824279A0164B405A2BB8D3",1)</f>
        <v>=DISPIMG("ID_874EAB1CFE824279A0164B405A2BB8D3",1)</v>
      </c>
      <c r="G35" s="5">
        <v>260</v>
      </c>
    </row>
    <row r="36" ht="64.05" customHeight="1" spans="1:7">
      <c r="A36" s="5">
        <v>34</v>
      </c>
      <c r="B36" s="7" t="s">
        <v>237</v>
      </c>
      <c r="C36" s="6" t="s">
        <v>238</v>
      </c>
      <c r="D36" s="6" t="s">
        <v>29</v>
      </c>
      <c r="E36" s="6">
        <v>1</v>
      </c>
      <c r="F36" s="6" t="str">
        <f>_xlfn.DISPIMG("ID_B5B049D9195D4B86BE718D59D31CEE9A",1)</f>
        <v>=DISPIMG("ID_B5B049D9195D4B86BE718D59D31CEE9A",1)</v>
      </c>
      <c r="G36" s="5">
        <v>78</v>
      </c>
    </row>
    <row r="37" ht="64.05" customHeight="1" spans="1:7">
      <c r="A37" s="5">
        <v>35</v>
      </c>
      <c r="B37" s="5" t="s">
        <v>239</v>
      </c>
      <c r="C37" s="7" t="s">
        <v>240</v>
      </c>
      <c r="D37" s="6" t="s">
        <v>29</v>
      </c>
      <c r="E37" s="6">
        <v>1</v>
      </c>
      <c r="F37" s="6" t="str">
        <f>_xlfn.DISPIMG("ID_B98CF807C41F403098F087D17CB7732C",1)</f>
        <v>=DISPIMG("ID_B98CF807C41F403098F087D17CB7732C",1)</v>
      </c>
      <c r="G37" s="5">
        <v>25</v>
      </c>
    </row>
    <row r="38" ht="64.05" customHeight="1" spans="1:8">
      <c r="A38" s="5">
        <v>36</v>
      </c>
      <c r="B38" s="7" t="s">
        <v>241</v>
      </c>
      <c r="C38" s="6" t="s">
        <v>242</v>
      </c>
      <c r="D38" s="6" t="s">
        <v>29</v>
      </c>
      <c r="E38" s="6">
        <v>1</v>
      </c>
      <c r="F38" s="6" t="str">
        <f>_xlfn.DISPIMG("ID_0A5D172F14454D56AE9DC5835F632A42",1)</f>
        <v>=DISPIMG("ID_0A5D172F14454D56AE9DC5835F632A42",1)</v>
      </c>
      <c r="G38" s="5">
        <v>24</v>
      </c>
      <c r="H38" s="10"/>
    </row>
    <row r="39" ht="64.05" customHeight="1" spans="1:7">
      <c r="A39" s="5">
        <v>37</v>
      </c>
      <c r="B39" s="7" t="s">
        <v>243</v>
      </c>
      <c r="C39" s="5" t="s">
        <v>244</v>
      </c>
      <c r="D39" s="6" t="s">
        <v>29</v>
      </c>
      <c r="E39" s="6">
        <v>1</v>
      </c>
      <c r="F39" s="6" t="str">
        <f>_xlfn.DISPIMG("ID_5C90CBC6D4A34988BF5B8BF2451D728A",1)</f>
        <v>=DISPIMG("ID_5C90CBC6D4A34988BF5B8BF2451D728A",1)</v>
      </c>
      <c r="G39" s="5">
        <v>24</v>
      </c>
    </row>
    <row r="40" ht="64.05" customHeight="1" spans="1:7">
      <c r="A40" s="5">
        <v>38</v>
      </c>
      <c r="B40" s="5" t="s">
        <v>245</v>
      </c>
      <c r="C40" s="6" t="s">
        <v>246</v>
      </c>
      <c r="D40" s="6" t="s">
        <v>29</v>
      </c>
      <c r="E40" s="6">
        <v>1</v>
      </c>
      <c r="F40" s="6" t="str">
        <f>_xlfn.DISPIMG("ID_C8E831FFC6924CCA8AAD9D0ADD9827DB",1)</f>
        <v>=DISPIMG("ID_C8E831FFC6924CCA8AAD9D0ADD9827DB",1)</v>
      </c>
      <c r="G40" s="5">
        <v>32</v>
      </c>
    </row>
    <row r="41" ht="64.05" customHeight="1" spans="1:7">
      <c r="A41" s="5">
        <v>39</v>
      </c>
      <c r="B41" s="6" t="s">
        <v>247</v>
      </c>
      <c r="C41" s="6" t="s">
        <v>248</v>
      </c>
      <c r="D41" s="6" t="s">
        <v>29</v>
      </c>
      <c r="E41" s="6">
        <v>1</v>
      </c>
      <c r="F41" s="6" t="str">
        <f>_xlfn.DISPIMG("ID_073C959191524AE5B7E65329918F6F1D",1)</f>
        <v>=DISPIMG("ID_073C959191524AE5B7E65329918F6F1D",1)</v>
      </c>
      <c r="G41" s="5">
        <v>68</v>
      </c>
    </row>
    <row r="42" ht="64.05" customHeight="1" spans="1:7">
      <c r="A42" s="5">
        <v>40</v>
      </c>
      <c r="B42" s="6" t="s">
        <v>247</v>
      </c>
      <c r="C42" s="6" t="s">
        <v>249</v>
      </c>
      <c r="D42" s="6" t="s">
        <v>29</v>
      </c>
      <c r="E42" s="6">
        <v>1</v>
      </c>
      <c r="F42" s="6" t="str">
        <f>_xlfn.DISPIMG("ID_15B94E87B13E41688DEE3C8B10418EAE",1)</f>
        <v>=DISPIMG("ID_15B94E87B13E41688DEE3C8B10418EAE",1)</v>
      </c>
      <c r="G42" s="5">
        <v>68</v>
      </c>
    </row>
    <row r="43" ht="64.05" customHeight="1" spans="1:7">
      <c r="A43" s="5">
        <v>41</v>
      </c>
      <c r="B43" s="7" t="s">
        <v>250</v>
      </c>
      <c r="C43" s="6" t="s">
        <v>251</v>
      </c>
      <c r="D43" s="6" t="s">
        <v>29</v>
      </c>
      <c r="E43" s="6">
        <v>1</v>
      </c>
      <c r="F43" s="6" t="str">
        <f>_xlfn.DISPIMG("ID_80FDE61B1B5546A79D75A203E0F0A952",1)</f>
        <v>=DISPIMG("ID_80FDE61B1B5546A79D75A203E0F0A952",1)</v>
      </c>
      <c r="G43" s="5">
        <v>24</v>
      </c>
    </row>
    <row r="44" ht="64.05" customHeight="1" spans="1:7">
      <c r="A44" s="5">
        <v>42</v>
      </c>
      <c r="B44" s="7" t="s">
        <v>252</v>
      </c>
      <c r="C44" s="6" t="s">
        <v>248</v>
      </c>
      <c r="D44" s="6" t="s">
        <v>29</v>
      </c>
      <c r="E44" s="6">
        <v>1</v>
      </c>
      <c r="F44" s="6" t="str">
        <f>_xlfn.DISPIMG("ID_3255CE47288D48ADB43062373D5CBD86",1)</f>
        <v>=DISPIMG("ID_3255CE47288D48ADB43062373D5CBD86",1)</v>
      </c>
      <c r="G44" s="5">
        <v>24</v>
      </c>
    </row>
    <row r="45" spans="1:7">
      <c r="A45" s="5">
        <v>43</v>
      </c>
      <c r="B45" s="5" t="s">
        <v>253</v>
      </c>
      <c r="C45" s="7" t="s">
        <v>254</v>
      </c>
      <c r="D45" s="6" t="s">
        <v>29</v>
      </c>
      <c r="E45" s="6">
        <v>5</v>
      </c>
      <c r="F45" s="6"/>
      <c r="G45" s="5">
        <v>38</v>
      </c>
    </row>
  </sheetData>
  <mergeCells count="1">
    <mergeCell ref="A1:G1"/>
  </mergeCells>
  <pageMargins left="0.7" right="0.7" top="0.75" bottom="0.75" header="0.3" footer="0.3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健康照护（国赛精选）</vt:lpstr>
      <vt:lpstr>老年护理与保健（国赛）</vt:lpstr>
      <vt:lpstr>世赛选拔-健康和社会照护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THTFPC</dc:creator>
  <cp:lastModifiedBy>胡杨（男）</cp:lastModifiedBy>
  <dcterms:created xsi:type="dcterms:W3CDTF">2023-08-31T08:44:00Z</dcterms:created>
  <dcterms:modified xsi:type="dcterms:W3CDTF">2023-09-01T07:32:41Z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318C2AFA042148A88BCB871DE7BD564E_12</vt:lpwstr>
  </property>
  <property fmtid="{D5CDD505-2E9C-101B-9397-08002B2CF9AE}" pid="3" name="KSOProductBuildVer">
    <vt:lpwstr>2052-11.1.0.14227</vt:lpwstr>
  </property>
</Properties>
</file>